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EM\Desktop\PRESUPUESTO 2019\"/>
    </mc:Choice>
  </mc:AlternateContent>
  <bookViews>
    <workbookView xWindow="0" yWindow="0" windowWidth="25200" windowHeight="11505" tabRatio="938"/>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'!$A$1:$DE$211</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62913" concurrentCalc="0"/>
</workbook>
</file>

<file path=xl/calcChain.xml><?xml version="1.0" encoding="utf-8"?>
<calcChain xmlns="http://schemas.openxmlformats.org/spreadsheetml/2006/main">
  <c r="G27" i="14" l="1"/>
  <c r="G19" i="14"/>
  <c r="BG22" i="32"/>
  <c r="BG23" i="32"/>
  <c r="BG24" i="32"/>
  <c r="BG25" i="32"/>
  <c r="BG26" i="32"/>
  <c r="BG27" i="32"/>
  <c r="BG28" i="32"/>
  <c r="BG29" i="32"/>
  <c r="BG30" i="32"/>
  <c r="BG31" i="32"/>
  <c r="BG32" i="32"/>
  <c r="BG33" i="32"/>
  <c r="BG34" i="32"/>
  <c r="BG35" i="32"/>
  <c r="BG36" i="32"/>
  <c r="BG37" i="32"/>
  <c r="BG38" i="32"/>
  <c r="BG39" i="32"/>
  <c r="BG40" i="32"/>
  <c r="BG41" i="32"/>
  <c r="BG42" i="32"/>
  <c r="BG43" i="32"/>
  <c r="BG44" i="32"/>
  <c r="BG45" i="32"/>
  <c r="BG46" i="32"/>
  <c r="BG47" i="32"/>
  <c r="BG48" i="32"/>
  <c r="BG49" i="32"/>
  <c r="BG50" i="32"/>
  <c r="BG51" i="32"/>
  <c r="BG52" i="32"/>
  <c r="BG53" i="32"/>
  <c r="BG54" i="32"/>
  <c r="BG55" i="32"/>
  <c r="BG56" i="32"/>
  <c r="BG57" i="32"/>
  <c r="BG58" i="32"/>
  <c r="BG59" i="32"/>
  <c r="BG60" i="32"/>
  <c r="BG61" i="32"/>
  <c r="BG62" i="32"/>
  <c r="BG63" i="32"/>
  <c r="BG64" i="32"/>
  <c r="BG65" i="32"/>
  <c r="BG66" i="32"/>
  <c r="BG67" i="32"/>
  <c r="BG68" i="32"/>
  <c r="BG69" i="32"/>
  <c r="BG70" i="32"/>
  <c r="BG71" i="32"/>
  <c r="BG72" i="32"/>
  <c r="BG73" i="32"/>
  <c r="BG74" i="32"/>
  <c r="BG75" i="32"/>
  <c r="BG76" i="32"/>
  <c r="BG77" i="32"/>
  <c r="BG78" i="32"/>
  <c r="BG79" i="32"/>
  <c r="BG80" i="32"/>
  <c r="BG81" i="32"/>
  <c r="BG82" i="32"/>
  <c r="BG83" i="32"/>
  <c r="BG84" i="32"/>
  <c r="BG85" i="32"/>
  <c r="BG86" i="32"/>
  <c r="BG87" i="32"/>
  <c r="BG88" i="32"/>
  <c r="BG89" i="32"/>
  <c r="BG90" i="32"/>
  <c r="BG91" i="32"/>
  <c r="BG92" i="32"/>
  <c r="BG93" i="32"/>
  <c r="BG94" i="32"/>
  <c r="BG95" i="32"/>
  <c r="BG96" i="32"/>
  <c r="BG97" i="32"/>
  <c r="BG98" i="32"/>
  <c r="BG99" i="32"/>
  <c r="BG100" i="32"/>
  <c r="BG101" i="32"/>
  <c r="BG102" i="32"/>
  <c r="BG103" i="32"/>
  <c r="BG104" i="32"/>
  <c r="BG105" i="32"/>
  <c r="BG106" i="32"/>
  <c r="BG107" i="32"/>
  <c r="BG108" i="32"/>
  <c r="BG109" i="32"/>
  <c r="BG110" i="32"/>
  <c r="BG111" i="32"/>
  <c r="BG112" i="32"/>
  <c r="BG113" i="32"/>
  <c r="BG114" i="32"/>
  <c r="BG115" i="32"/>
  <c r="BG116" i="32"/>
  <c r="BG117" i="32"/>
  <c r="BG118" i="32"/>
  <c r="BG119" i="32"/>
  <c r="BG120" i="32"/>
  <c r="BG121" i="32"/>
  <c r="BG122" i="32"/>
  <c r="BG123" i="32"/>
  <c r="BG124" i="32"/>
  <c r="BG125" i="32"/>
  <c r="BG126" i="32"/>
  <c r="BG127" i="32"/>
  <c r="BG128" i="32"/>
  <c r="BG129" i="32"/>
  <c r="BG130" i="32"/>
  <c r="BG131" i="32"/>
  <c r="BG132" i="32"/>
  <c r="BG133" i="32"/>
  <c r="BG134" i="32"/>
  <c r="BG135" i="32"/>
  <c r="BG136" i="32"/>
  <c r="BG137" i="32"/>
  <c r="BG138" i="32"/>
  <c r="BG139" i="32"/>
  <c r="BG140" i="32"/>
  <c r="BG141" i="32"/>
  <c r="BG142" i="32"/>
  <c r="BG143" i="32"/>
  <c r="BG144" i="32"/>
  <c r="BG145" i="32"/>
  <c r="BG146" i="32"/>
  <c r="BG147" i="32"/>
  <c r="BG148" i="32"/>
  <c r="BG149" i="32"/>
  <c r="BG150" i="32"/>
  <c r="BG151" i="32"/>
  <c r="BG152" i="32"/>
  <c r="BG153" i="32"/>
  <c r="BG154" i="32"/>
  <c r="BG155" i="32"/>
  <c r="BG156" i="32"/>
  <c r="BG157" i="32"/>
  <c r="BG158" i="32"/>
  <c r="BG159" i="32"/>
  <c r="BG160" i="32"/>
  <c r="BG161" i="32"/>
  <c r="BG162" i="32"/>
  <c r="BG163" i="32"/>
  <c r="BG164" i="32"/>
  <c r="BG165" i="32"/>
  <c r="BG166" i="32"/>
  <c r="BG167" i="32"/>
  <c r="BG168" i="32"/>
  <c r="BG169" i="32"/>
  <c r="BG170" i="32"/>
  <c r="BG171" i="32"/>
  <c r="BG172" i="32"/>
  <c r="BG173" i="32"/>
  <c r="BG174" i="32"/>
  <c r="BG175" i="32"/>
  <c r="BG176" i="32"/>
  <c r="BG177" i="32"/>
  <c r="BG178" i="32"/>
  <c r="BG179" i="32"/>
  <c r="BG180" i="32"/>
  <c r="BG181" i="32"/>
  <c r="BG182" i="32"/>
  <c r="BG183" i="32"/>
  <c r="BG184" i="32"/>
  <c r="BG185" i="32"/>
  <c r="BG186" i="32"/>
  <c r="BG187" i="32"/>
  <c r="BG188" i="32"/>
  <c r="BG189" i="32"/>
  <c r="BG190" i="32"/>
  <c r="BG191" i="32"/>
  <c r="BG192" i="32"/>
  <c r="BG193" i="32"/>
  <c r="BG194" i="32"/>
  <c r="BG195" i="32"/>
  <c r="BG196" i="32"/>
  <c r="BG197" i="32"/>
  <c r="BG198" i="32"/>
  <c r="BG199" i="32"/>
  <c r="BG200" i="32"/>
  <c r="BG201" i="32"/>
  <c r="BG202" i="32"/>
  <c r="BG203" i="32"/>
  <c r="BG204" i="32"/>
  <c r="BG205" i="32"/>
  <c r="BG206" i="32"/>
  <c r="BG207" i="32"/>
  <c r="BG208" i="32"/>
  <c r="BG12" i="32"/>
  <c r="BG13" i="32"/>
  <c r="BG14" i="32"/>
  <c r="BG15" i="32"/>
  <c r="BG16" i="32"/>
  <c r="BG17" i="32"/>
  <c r="BG18" i="32"/>
  <c r="BG19" i="32"/>
  <c r="BG20" i="32"/>
  <c r="BG21" i="32"/>
  <c r="BG11" i="32"/>
  <c r="AQ209" i="32"/>
  <c r="BO209" i="32"/>
  <c r="CV209" i="32"/>
  <c r="AQ208" i="32"/>
  <c r="BO208" i="32"/>
  <c r="CV208" i="32"/>
  <c r="AQ207" i="32"/>
  <c r="BO207" i="32"/>
  <c r="CV207" i="32"/>
  <c r="AQ206" i="32"/>
  <c r="BO206" i="32"/>
  <c r="CV206" i="32"/>
  <c r="AQ205" i="32"/>
  <c r="BO205" i="32"/>
  <c r="CV205" i="32"/>
  <c r="AQ204" i="32"/>
  <c r="BO204" i="32"/>
  <c r="CV204" i="32"/>
  <c r="AQ203" i="32"/>
  <c r="BO203" i="32"/>
  <c r="CV203" i="32"/>
  <c r="AQ202" i="32"/>
  <c r="BO202" i="32"/>
  <c r="CV202" i="32"/>
  <c r="AQ201" i="32"/>
  <c r="BO201" i="32"/>
  <c r="CV201" i="32"/>
  <c r="AQ200" i="32"/>
  <c r="BO200" i="32"/>
  <c r="CV200" i="32"/>
  <c r="AQ199" i="32"/>
  <c r="BO199" i="32"/>
  <c r="CV199" i="32"/>
  <c r="AQ198" i="32"/>
  <c r="BO198" i="32"/>
  <c r="CV198" i="32"/>
  <c r="AQ197" i="32"/>
  <c r="BO197" i="32"/>
  <c r="CV197" i="32"/>
  <c r="AQ196" i="32"/>
  <c r="BO196" i="32"/>
  <c r="CV196" i="32"/>
  <c r="AQ195" i="32"/>
  <c r="BO195" i="32"/>
  <c r="CV195" i="32"/>
  <c r="AQ194" i="32"/>
  <c r="BO194" i="32"/>
  <c r="CV194" i="32"/>
  <c r="AQ193" i="32"/>
  <c r="BO193" i="32"/>
  <c r="CV193" i="32"/>
  <c r="AQ192" i="32"/>
  <c r="BO192" i="32"/>
  <c r="CV192" i="32"/>
  <c r="AQ191" i="32"/>
  <c r="BO191" i="32"/>
  <c r="CV191" i="32"/>
  <c r="AQ190" i="32"/>
  <c r="BO190" i="32"/>
  <c r="CV190" i="32"/>
  <c r="AQ189" i="32"/>
  <c r="BO189" i="32"/>
  <c r="CV189" i="32"/>
  <c r="AQ188" i="32"/>
  <c r="BO188" i="32"/>
  <c r="CV188" i="32"/>
  <c r="AQ187" i="32"/>
  <c r="BO187" i="32"/>
  <c r="CV187" i="32"/>
  <c r="AQ186" i="32"/>
  <c r="BO186" i="32"/>
  <c r="CV186" i="32"/>
  <c r="AQ185" i="32"/>
  <c r="BO185" i="32"/>
  <c r="CV185" i="32"/>
  <c r="AQ184" i="32"/>
  <c r="BO184" i="32"/>
  <c r="CV184" i="32"/>
  <c r="AQ183" i="32"/>
  <c r="BO183" i="32"/>
  <c r="CV183" i="32"/>
  <c r="AQ182" i="32"/>
  <c r="BO182" i="32"/>
  <c r="CV182" i="32"/>
  <c r="AQ181" i="32"/>
  <c r="BO181" i="32"/>
  <c r="CV181" i="32"/>
  <c r="AQ180" i="32"/>
  <c r="BO180" i="32"/>
  <c r="CV180" i="32"/>
  <c r="AQ179" i="32"/>
  <c r="BO179" i="32"/>
  <c r="CV179" i="32"/>
  <c r="AQ178" i="32"/>
  <c r="BO178" i="32"/>
  <c r="CV178" i="32"/>
  <c r="AQ177" i="32"/>
  <c r="BO177" i="32"/>
  <c r="CV177" i="32"/>
  <c r="AQ176" i="32"/>
  <c r="BO176" i="32"/>
  <c r="CV176" i="32"/>
  <c r="AQ175" i="32"/>
  <c r="BO175" i="32"/>
  <c r="CV175" i="32"/>
  <c r="AQ174" i="32"/>
  <c r="BO174" i="32"/>
  <c r="CV174" i="32"/>
  <c r="AQ173" i="32"/>
  <c r="BO173" i="32"/>
  <c r="CV173" i="32"/>
  <c r="AQ172" i="32"/>
  <c r="BO172" i="32"/>
  <c r="CV172" i="32"/>
  <c r="AQ171" i="32"/>
  <c r="BO171" i="32"/>
  <c r="CV171" i="32"/>
  <c r="AQ170" i="32"/>
  <c r="BO170" i="32"/>
  <c r="CV170" i="32"/>
  <c r="AQ169" i="32"/>
  <c r="BO169" i="32"/>
  <c r="CV169" i="32"/>
  <c r="AQ168" i="32"/>
  <c r="BO168" i="32"/>
  <c r="CV168" i="32"/>
  <c r="AQ167" i="32"/>
  <c r="BO167" i="32"/>
  <c r="CV167" i="32"/>
  <c r="AQ166" i="32"/>
  <c r="BO166" i="32"/>
  <c r="CV166" i="32"/>
  <c r="AQ163" i="32"/>
  <c r="BO163" i="32"/>
  <c r="CV163" i="32"/>
  <c r="AQ162" i="32"/>
  <c r="BO162" i="32"/>
  <c r="CV162" i="32"/>
  <c r="AQ161" i="32"/>
  <c r="BO161" i="32"/>
  <c r="CV161" i="32"/>
  <c r="AQ160" i="32"/>
  <c r="BO160" i="32"/>
  <c r="CV160" i="32"/>
  <c r="AQ159" i="32"/>
  <c r="BO159" i="32"/>
  <c r="CV159" i="32"/>
  <c r="AQ158" i="32"/>
  <c r="BO158" i="32"/>
  <c r="CV158" i="32"/>
  <c r="AQ157" i="32"/>
  <c r="BO157" i="32"/>
  <c r="CV157" i="32"/>
  <c r="AQ156" i="32"/>
  <c r="BO156" i="32"/>
  <c r="CV156" i="32"/>
  <c r="AQ165" i="32"/>
  <c r="BO165" i="32"/>
  <c r="CV165" i="32"/>
  <c r="AQ164" i="32"/>
  <c r="BO164" i="32"/>
  <c r="CV164" i="32"/>
  <c r="AQ155" i="32"/>
  <c r="BO155" i="32"/>
  <c r="CV155" i="32"/>
  <c r="AQ154" i="32"/>
  <c r="BO154" i="32"/>
  <c r="CV154" i="32"/>
  <c r="AQ153" i="32"/>
  <c r="BO153" i="32"/>
  <c r="CV153" i="32"/>
  <c r="AQ152" i="32"/>
  <c r="BO152" i="32"/>
  <c r="CV152" i="32"/>
  <c r="AQ151" i="32"/>
  <c r="BO151" i="32"/>
  <c r="CV151" i="32"/>
  <c r="AQ210" i="32"/>
  <c r="BO210" i="32"/>
  <c r="CV210" i="32"/>
  <c r="AQ150" i="32"/>
  <c r="BO150" i="32"/>
  <c r="CV150" i="32"/>
  <c r="AQ148" i="32"/>
  <c r="BO148" i="32"/>
  <c r="CV148" i="32"/>
  <c r="AQ147" i="32"/>
  <c r="BO147" i="32"/>
  <c r="CV147" i="32"/>
  <c r="AQ146" i="32"/>
  <c r="BO146" i="32"/>
  <c r="CV146" i="32"/>
  <c r="AQ145" i="32"/>
  <c r="BO145" i="32"/>
  <c r="CV145" i="32"/>
  <c r="AQ144" i="32"/>
  <c r="BO144" i="32"/>
  <c r="CV144" i="32"/>
  <c r="AQ143" i="32"/>
  <c r="BO143" i="32"/>
  <c r="CV143" i="32"/>
  <c r="AQ142" i="32"/>
  <c r="BO142" i="32"/>
  <c r="CV142" i="32"/>
  <c r="AQ141" i="32"/>
  <c r="BO141" i="32"/>
  <c r="CV141" i="32"/>
  <c r="AQ140" i="32"/>
  <c r="BO140" i="32"/>
  <c r="CV140" i="32"/>
  <c r="AQ139" i="32"/>
  <c r="BO139" i="32"/>
  <c r="CV139" i="32"/>
  <c r="AQ138" i="32"/>
  <c r="BO138" i="32"/>
  <c r="CV138" i="32"/>
  <c r="AQ137" i="32"/>
  <c r="BO137" i="32"/>
  <c r="CV137" i="32"/>
  <c r="AQ136" i="32"/>
  <c r="BO136" i="32"/>
  <c r="CV136" i="32"/>
  <c r="AQ135" i="32"/>
  <c r="BO135" i="32"/>
  <c r="CV135" i="32"/>
  <c r="AQ134" i="32"/>
  <c r="BO134" i="32"/>
  <c r="CV134" i="32"/>
  <c r="AQ133" i="32"/>
  <c r="BO133" i="32"/>
  <c r="CV133" i="32"/>
  <c r="AQ132" i="32"/>
  <c r="BO132" i="32"/>
  <c r="CV132" i="32"/>
  <c r="AQ131" i="32"/>
  <c r="BO131" i="32"/>
  <c r="CV131" i="32"/>
  <c r="AQ130" i="32"/>
  <c r="BO130" i="32"/>
  <c r="CV130" i="32"/>
  <c r="AQ129" i="32"/>
  <c r="BO129" i="32"/>
  <c r="CV129" i="32"/>
  <c r="AQ128" i="32"/>
  <c r="BO128" i="32"/>
  <c r="CV128" i="32"/>
  <c r="AQ127" i="32"/>
  <c r="BO127" i="32"/>
  <c r="CV127" i="32"/>
  <c r="AQ126" i="32"/>
  <c r="BO126" i="32"/>
  <c r="CV126" i="32"/>
  <c r="AQ125" i="32"/>
  <c r="BO125" i="32"/>
  <c r="CV125" i="32"/>
  <c r="AQ124" i="32"/>
  <c r="BO124" i="32"/>
  <c r="CV124" i="32"/>
  <c r="AQ123" i="32"/>
  <c r="BO123" i="32"/>
  <c r="CV123" i="32"/>
  <c r="AQ122" i="32"/>
  <c r="BO122" i="32"/>
  <c r="CV122" i="32"/>
  <c r="AQ121" i="32"/>
  <c r="BO121" i="32"/>
  <c r="CV121" i="32"/>
  <c r="AQ120" i="32"/>
  <c r="BO120" i="32"/>
  <c r="CV120" i="32"/>
  <c r="AQ119" i="32"/>
  <c r="BO119" i="32"/>
  <c r="CV119" i="32"/>
  <c r="AQ118" i="32"/>
  <c r="BO118" i="32"/>
  <c r="CV118" i="32"/>
  <c r="AQ117" i="32"/>
  <c r="BO117" i="32"/>
  <c r="CV117" i="32"/>
  <c r="AQ116" i="32"/>
  <c r="BO116" i="32"/>
  <c r="CV116" i="32"/>
  <c r="AQ115" i="32"/>
  <c r="BO115" i="32"/>
  <c r="CV115" i="32"/>
  <c r="AQ114" i="32"/>
  <c r="BO114" i="32"/>
  <c r="CV114" i="32"/>
  <c r="AQ113" i="32"/>
  <c r="BO113" i="32"/>
  <c r="CV113" i="32"/>
  <c r="AQ112" i="32"/>
  <c r="BO112" i="32"/>
  <c r="CV112" i="32"/>
  <c r="AQ111" i="32"/>
  <c r="BO111" i="32"/>
  <c r="CV111" i="32"/>
  <c r="AQ110" i="32"/>
  <c r="BO110" i="32"/>
  <c r="CV110" i="32"/>
  <c r="AQ109" i="32"/>
  <c r="BO109" i="32"/>
  <c r="CV109" i="32"/>
  <c r="AQ108" i="32"/>
  <c r="BO108" i="32"/>
  <c r="CV108" i="32"/>
  <c r="AQ107" i="32"/>
  <c r="BO107" i="32"/>
  <c r="CV107" i="32"/>
  <c r="AQ106" i="32"/>
  <c r="BO106" i="32"/>
  <c r="CV106" i="32"/>
  <c r="AQ105" i="32"/>
  <c r="BO105" i="32"/>
  <c r="CV105" i="32"/>
  <c r="AQ149" i="32"/>
  <c r="BO149" i="32"/>
  <c r="CV149" i="32"/>
  <c r="C105" i="53"/>
  <c r="C97" i="53"/>
  <c r="C95" i="53"/>
  <c r="C92" i="53"/>
  <c r="C37" i="53"/>
  <c r="C22" i="53"/>
  <c r="A2" i="14"/>
  <c r="A2" i="54"/>
  <c r="A2" i="32"/>
  <c r="A2" i="25"/>
  <c r="L70" i="11"/>
  <c r="L66" i="11"/>
  <c r="L58" i="11"/>
  <c r="L54" i="11"/>
  <c r="L44" i="11"/>
  <c r="L34" i="11"/>
  <c r="L24" i="11"/>
  <c r="L14" i="11"/>
  <c r="L6" i="11"/>
  <c r="K70" i="11"/>
  <c r="K66" i="11"/>
  <c r="K58" i="11"/>
  <c r="K54" i="11"/>
  <c r="K44" i="11"/>
  <c r="K34" i="11"/>
  <c r="K24" i="11"/>
  <c r="K14" i="11"/>
  <c r="K6" i="11"/>
  <c r="K78"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F78" i="11"/>
  <c r="L65" i="10"/>
  <c r="L57" i="10"/>
  <c r="L51" i="10"/>
  <c r="L41" i="10"/>
  <c r="L36" i="10"/>
  <c r="L32" i="10"/>
  <c r="L25" i="10"/>
  <c r="L22" i="10"/>
  <c r="L16" i="10"/>
  <c r="L6" i="10"/>
  <c r="L69"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F69" i="10"/>
  <c r="G69" i="10"/>
  <c r="G78" i="11"/>
  <c r="L78" i="11"/>
  <c r="J69" i="10"/>
  <c r="K69" i="10"/>
  <c r="J78" i="11"/>
  <c r="L38" i="14"/>
  <c r="K38" i="14"/>
  <c r="J38" i="14"/>
  <c r="I38" i="14"/>
  <c r="H38" i="14"/>
  <c r="G38" i="14"/>
  <c r="F38" i="14"/>
  <c r="E38" i="14"/>
  <c r="D38" i="14"/>
  <c r="C287" i="14"/>
  <c r="D287" i="14"/>
  <c r="C17" i="53"/>
  <c r="E66" i="11"/>
  <c r="E41" i="10"/>
  <c r="E22" i="10"/>
  <c r="E16" i="10"/>
  <c r="E6" i="10"/>
  <c r="H66" i="10"/>
  <c r="H67" i="10"/>
  <c r="H68" i="10"/>
  <c r="H58" i="10"/>
  <c r="H59" i="10"/>
  <c r="H60" i="10"/>
  <c r="H61" i="10"/>
  <c r="H62" i="10"/>
  <c r="H63" i="10"/>
  <c r="I63" i="10"/>
  <c r="H64" i="10"/>
  <c r="H54" i="10"/>
  <c r="I54" i="10"/>
  <c r="H55" i="10"/>
  <c r="I55" i="10"/>
  <c r="H56" i="10"/>
  <c r="H42" i="10"/>
  <c r="H43" i="10"/>
  <c r="H44" i="10"/>
  <c r="H45" i="10"/>
  <c r="H46" i="10"/>
  <c r="I46" i="10"/>
  <c r="H47" i="10"/>
  <c r="I47" i="10"/>
  <c r="H48" i="10"/>
  <c r="I48" i="10"/>
  <c r="H49" i="10"/>
  <c r="I49" i="10"/>
  <c r="H50" i="10"/>
  <c r="H38" i="10"/>
  <c r="H39" i="10"/>
  <c r="H40" i="10"/>
  <c r="H34" i="10"/>
  <c r="H35" i="10"/>
  <c r="H31" i="10"/>
  <c r="H29" i="10"/>
  <c r="H27" i="10"/>
  <c r="H23" i="10"/>
  <c r="H24" i="10"/>
  <c r="I24" i="10"/>
  <c r="H17" i="10"/>
  <c r="H18" i="10"/>
  <c r="H19" i="10"/>
  <c r="H20" i="10"/>
  <c r="H21" i="10"/>
  <c r="H14" i="10"/>
  <c r="H15" i="10"/>
  <c r="H9" i="10"/>
  <c r="H10" i="10"/>
  <c r="H11" i="10"/>
  <c r="H12" i="10"/>
  <c r="A2" i="24"/>
  <c r="A2" i="11"/>
  <c r="A2" i="10"/>
  <c r="C110" i="53"/>
  <c r="C102" i="53"/>
  <c r="C94" i="53"/>
  <c r="H53" i="10"/>
  <c r="C91" i="53"/>
  <c r="H52" i="10"/>
  <c r="C80" i="53"/>
  <c r="C69" i="53"/>
  <c r="C68" i="53"/>
  <c r="C62" i="53"/>
  <c r="C61" i="53"/>
  <c r="C55" i="53"/>
  <c r="H30" i="10"/>
  <c r="C39" i="53"/>
  <c r="H28" i="10"/>
  <c r="C35" i="53"/>
  <c r="H26" i="10"/>
  <c r="C31" i="53"/>
  <c r="C25" i="53"/>
  <c r="H13" i="10"/>
  <c r="C9" i="53"/>
  <c r="H8" i="10"/>
  <c r="C7" i="53"/>
  <c r="H7" i="10"/>
  <c r="H22" i="10"/>
  <c r="H37" i="10"/>
  <c r="H36" i="10"/>
  <c r="H33" i="10"/>
  <c r="I33" i="10"/>
  <c r="C90" i="53"/>
  <c r="C34" i="53"/>
  <c r="C6" i="53"/>
  <c r="I30" i="10"/>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61" i="10"/>
  <c r="I56" i="10"/>
  <c r="I45" i="10"/>
  <c r="I40" i="10"/>
  <c r="I34" i="10"/>
  <c r="I29" i="10"/>
  <c r="I28" i="10"/>
  <c r="I15" i="10"/>
  <c r="I8" i="10"/>
  <c r="F108" i="24"/>
  <c r="F121" i="24"/>
  <c r="F146" i="24"/>
  <c r="F141" i="24"/>
  <c r="F137" i="24"/>
  <c r="F134" i="24"/>
  <c r="F133" i="24"/>
  <c r="F129" i="24"/>
  <c r="F124" i="24"/>
  <c r="F119" i="24"/>
  <c r="F112" i="24"/>
  <c r="F101" i="24"/>
  <c r="F94" i="24"/>
  <c r="F91" i="24"/>
  <c r="F90" i="24"/>
  <c r="F88" i="24"/>
  <c r="F78" i="24"/>
  <c r="F71" i="24"/>
  <c r="F66" i="24"/>
  <c r="F60" i="24"/>
  <c r="F52" i="24"/>
  <c r="F45" i="24"/>
  <c r="F38" i="24"/>
  <c r="F33" i="24"/>
  <c r="F29" i="24"/>
  <c r="F26" i="24"/>
  <c r="F24" i="24"/>
  <c r="F14" i="24"/>
  <c r="F9" i="24"/>
  <c r="F6" i="24"/>
  <c r="AG211" i="32"/>
  <c r="E58" i="11"/>
  <c r="E65" i="10"/>
  <c r="E57" i="10"/>
  <c r="AY211" i="32"/>
  <c r="AQ91" i="32"/>
  <c r="BO91" i="32"/>
  <c r="AQ90" i="32"/>
  <c r="BO90" i="32"/>
  <c r="AQ89" i="32"/>
  <c r="BO89" i="32"/>
  <c r="CV89" i="32"/>
  <c r="AQ96" i="32"/>
  <c r="BO96" i="32"/>
  <c r="CV96" i="32"/>
  <c r="AQ95" i="32"/>
  <c r="AQ94" i="32"/>
  <c r="BO94" i="32"/>
  <c r="AQ93" i="32"/>
  <c r="BO93" i="32"/>
  <c r="CV93" i="32"/>
  <c r="AQ92" i="32"/>
  <c r="BO92" i="32"/>
  <c r="CV92" i="32"/>
  <c r="AQ88" i="32"/>
  <c r="BO88" i="32"/>
  <c r="CV88" i="32"/>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CN211" i="32"/>
  <c r="CE211" i="32"/>
  <c r="BW211" i="32"/>
  <c r="BG211" i="32"/>
  <c r="AK211" i="32"/>
  <c r="AQ104" i="32"/>
  <c r="AQ103" i="32"/>
  <c r="BO103" i="32"/>
  <c r="CV103" i="32"/>
  <c r="AQ102" i="32"/>
  <c r="BO102" i="32"/>
  <c r="AQ101" i="32"/>
  <c r="BO101" i="32"/>
  <c r="CV101" i="32"/>
  <c r="AQ100" i="32"/>
  <c r="BO100" i="32"/>
  <c r="CV100" i="32"/>
  <c r="AQ99" i="32"/>
  <c r="BO99" i="32"/>
  <c r="CV99" i="32"/>
  <c r="AQ98" i="32"/>
  <c r="BO98" i="32"/>
  <c r="AQ97" i="32"/>
  <c r="AQ87" i="32"/>
  <c r="BO87" i="32"/>
  <c r="AQ86" i="32"/>
  <c r="BO86" i="32"/>
  <c r="CV86" i="32"/>
  <c r="AQ85" i="32"/>
  <c r="BO85" i="32"/>
  <c r="CV85" i="32"/>
  <c r="AQ84" i="32"/>
  <c r="BO84" i="32"/>
  <c r="CV84" i="32"/>
  <c r="AQ83" i="32"/>
  <c r="BO83" i="32"/>
  <c r="AQ82" i="32"/>
  <c r="BO82" i="32"/>
  <c r="CV82" i="32"/>
  <c r="AQ81" i="32"/>
  <c r="AQ80" i="32"/>
  <c r="BO80" i="32"/>
  <c r="CV80" i="32"/>
  <c r="AQ79" i="32"/>
  <c r="BO79" i="32"/>
  <c r="AQ78" i="32"/>
  <c r="BO78" i="32"/>
  <c r="CV78" i="32"/>
  <c r="AQ77" i="32"/>
  <c r="BO77" i="32"/>
  <c r="AQ76" i="32"/>
  <c r="BO76" i="32"/>
  <c r="CV76" i="32"/>
  <c r="AQ75" i="32"/>
  <c r="BO75" i="32"/>
  <c r="AQ74" i="32"/>
  <c r="BO74" i="32"/>
  <c r="CV74" i="32"/>
  <c r="AQ73" i="32"/>
  <c r="AQ72" i="32"/>
  <c r="BO72" i="32"/>
  <c r="CV72" i="32"/>
  <c r="AQ71" i="32"/>
  <c r="BO71" i="32"/>
  <c r="AQ70" i="32"/>
  <c r="AQ69" i="32"/>
  <c r="AQ68" i="32"/>
  <c r="AQ67" i="32"/>
  <c r="BO67" i="32"/>
  <c r="AQ66" i="32"/>
  <c r="AQ65" i="32"/>
  <c r="BO65" i="32"/>
  <c r="AQ64" i="32"/>
  <c r="BO64" i="32"/>
  <c r="AQ63" i="32"/>
  <c r="BO63" i="32"/>
  <c r="AQ62" i="32"/>
  <c r="BO62" i="32"/>
  <c r="CV62" i="32"/>
  <c r="AQ61" i="32"/>
  <c r="BO61" i="32"/>
  <c r="AQ60" i="32"/>
  <c r="BO60" i="32"/>
  <c r="CV60" i="32"/>
  <c r="AQ59" i="32"/>
  <c r="BO59" i="32"/>
  <c r="AQ58" i="32"/>
  <c r="BO58" i="32"/>
  <c r="CV58" i="32"/>
  <c r="AQ57" i="32"/>
  <c r="AQ56" i="32"/>
  <c r="BO56" i="32"/>
  <c r="CV56" i="32"/>
  <c r="AQ55" i="32"/>
  <c r="AQ54" i="32"/>
  <c r="BO54" i="32"/>
  <c r="AQ53" i="32"/>
  <c r="BO53" i="32"/>
  <c r="CV53" i="32"/>
  <c r="AQ52" i="32"/>
  <c r="BO52" i="32"/>
  <c r="CV52" i="32"/>
  <c r="AQ51" i="32"/>
  <c r="BO51" i="32"/>
  <c r="AQ50" i="32"/>
  <c r="BO50" i="32"/>
  <c r="CV50" i="32"/>
  <c r="AQ49" i="32"/>
  <c r="AQ48" i="32"/>
  <c r="BO48" i="32"/>
  <c r="CV48" i="32"/>
  <c r="AQ47" i="32"/>
  <c r="AQ46" i="32"/>
  <c r="BO46" i="32"/>
  <c r="AQ45" i="32"/>
  <c r="BO45" i="32"/>
  <c r="CV45" i="32"/>
  <c r="AQ44" i="32"/>
  <c r="BO44" i="32"/>
  <c r="CV44" i="32"/>
  <c r="AQ43" i="32"/>
  <c r="BO43" i="32"/>
  <c r="AQ42" i="32"/>
  <c r="BO42" i="32"/>
  <c r="CV42" i="32"/>
  <c r="AQ41" i="32"/>
  <c r="BO41" i="32"/>
  <c r="CV41" i="32"/>
  <c r="AQ40" i="32"/>
  <c r="BO40" i="32"/>
  <c r="CV40" i="32"/>
  <c r="AQ39" i="32"/>
  <c r="BO39" i="32"/>
  <c r="AQ38" i="32"/>
  <c r="BO38" i="32"/>
  <c r="CV38" i="32"/>
  <c r="AQ37" i="32"/>
  <c r="BO37" i="32"/>
  <c r="AQ36" i="32"/>
  <c r="BO36" i="32"/>
  <c r="CV36" i="32"/>
  <c r="AQ35" i="32"/>
  <c r="BO35" i="32"/>
  <c r="AQ34" i="32"/>
  <c r="BO34" i="32"/>
  <c r="CV34" i="32"/>
  <c r="AQ33" i="32"/>
  <c r="BO33" i="32"/>
  <c r="CV33" i="32"/>
  <c r="AQ32" i="32"/>
  <c r="BO32" i="32"/>
  <c r="CV32" i="32"/>
  <c r="AQ31" i="32"/>
  <c r="AQ30" i="32"/>
  <c r="BO30" i="32"/>
  <c r="CV30" i="32"/>
  <c r="AQ29" i="32"/>
  <c r="BO29" i="32"/>
  <c r="CV29" i="32"/>
  <c r="AQ28" i="32"/>
  <c r="BO28" i="32"/>
  <c r="CV28" i="32"/>
  <c r="AQ27" i="32"/>
  <c r="BO27" i="32"/>
  <c r="AQ26" i="32"/>
  <c r="BO26" i="32"/>
  <c r="AQ25" i="32"/>
  <c r="BO25" i="32"/>
  <c r="CV25" i="32"/>
  <c r="AQ24" i="32"/>
  <c r="BO24" i="32"/>
  <c r="AQ23" i="32"/>
  <c r="AQ22" i="32"/>
  <c r="AQ21" i="32"/>
  <c r="AQ20" i="32"/>
  <c r="BO20" i="32"/>
  <c r="AQ19" i="32"/>
  <c r="BO19" i="32"/>
  <c r="CV19" i="32"/>
  <c r="AQ18" i="32"/>
  <c r="BO18" i="32"/>
  <c r="CV18" i="32"/>
  <c r="AQ17" i="32"/>
  <c r="BO17" i="32"/>
  <c r="AQ16" i="32"/>
  <c r="BO16" i="32"/>
  <c r="CV16" i="32"/>
  <c r="AQ15" i="32"/>
  <c r="BO15" i="32"/>
  <c r="CV15" i="32"/>
  <c r="AQ14" i="32"/>
  <c r="AQ13" i="32"/>
  <c r="BO13" i="32"/>
  <c r="AQ12" i="32"/>
  <c r="AQ11" i="32"/>
  <c r="BO11" i="32"/>
  <c r="CV11" i="32"/>
  <c r="AQ10" i="32"/>
  <c r="BO10" i="32"/>
  <c r="CV10" i="32"/>
  <c r="AQ9" i="32"/>
  <c r="BO9" i="32"/>
  <c r="AQ8" i="32"/>
  <c r="BO8" i="32"/>
  <c r="G229" i="14"/>
  <c r="H204" i="14"/>
  <c r="G204" i="14"/>
  <c r="F204" i="14"/>
  <c r="D22"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4" i="14"/>
  <c r="N193" i="14"/>
  <c r="L210" i="14"/>
  <c r="K210" i="14"/>
  <c r="J210" i="14"/>
  <c r="I210" i="14"/>
  <c r="H210" i="14"/>
  <c r="G210" i="14"/>
  <c r="F210" i="14"/>
  <c r="E210"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I67" i="10"/>
  <c r="I50" i="10"/>
  <c r="I44" i="10"/>
  <c r="I35" i="10"/>
  <c r="I17" i="10"/>
  <c r="I58" i="10"/>
  <c r="I53" i="10"/>
  <c r="BO12" i="32"/>
  <c r="CV12" i="32"/>
  <c r="BO21" i="32"/>
  <c r="CV21" i="32"/>
  <c r="BO104" i="32"/>
  <c r="CV104" i="32"/>
  <c r="I7" i="10"/>
  <c r="BO66" i="32"/>
  <c r="CV66" i="32"/>
  <c r="BO69" i="32"/>
  <c r="CV69" i="32"/>
  <c r="I26" i="10"/>
  <c r="I18" i="10"/>
  <c r="H16" i="10"/>
  <c r="BO14" i="32"/>
  <c r="CV14" i="32"/>
  <c r="BO81" i="32"/>
  <c r="CV81" i="32"/>
  <c r="I31" i="10"/>
  <c r="BO57" i="32"/>
  <c r="CV57" i="32"/>
  <c r="BO73" i="32"/>
  <c r="CV73" i="32"/>
  <c r="BO97" i="32"/>
  <c r="CV97" i="32"/>
  <c r="BO22" i="32"/>
  <c r="CV22" i="32"/>
  <c r="BO49" i="32"/>
  <c r="CV49" i="32"/>
  <c r="CV98" i="32"/>
  <c r="H65" i="10"/>
  <c r="C77" i="10"/>
  <c r="BO95" i="32"/>
  <c r="CV95" i="32"/>
  <c r="BO68" i="32"/>
  <c r="CV68" i="32"/>
  <c r="I60" i="10"/>
  <c r="H57" i="10"/>
  <c r="I57" i="10"/>
  <c r="I43" i="10"/>
  <c r="H41" i="10"/>
  <c r="I41" i="10"/>
  <c r="H51" i="10"/>
  <c r="I52" i="10"/>
  <c r="H25" i="10"/>
  <c r="I25" i="10"/>
  <c r="I22" i="10"/>
  <c r="I23" i="10"/>
  <c r="I13" i="10"/>
  <c r="H6" i="10"/>
  <c r="N108" i="14"/>
  <c r="N253" i="14"/>
  <c r="F44" i="24"/>
  <c r="M375" i="14"/>
  <c r="H64" i="11"/>
  <c r="I64" i="11"/>
  <c r="BO23" i="32"/>
  <c r="CV23" i="32"/>
  <c r="CV27" i="32"/>
  <c r="BO31" i="32"/>
  <c r="CV31" i="32"/>
  <c r="CV43" i="32"/>
  <c r="BO47" i="32"/>
  <c r="CV47" i="32"/>
  <c r="BO55" i="32"/>
  <c r="CV55" i="32"/>
  <c r="CV64" i="32"/>
  <c r="BO70" i="32"/>
  <c r="CV70" i="32"/>
  <c r="F5" i="24"/>
  <c r="F149" i="24"/>
  <c r="BO211" i="32"/>
  <c r="CV8" i="32"/>
  <c r="CV77" i="32"/>
  <c r="CV61" i="32"/>
  <c r="CV39" i="32"/>
  <c r="CV90" i="32"/>
  <c r="AQ211" i="32"/>
  <c r="CV91" i="32"/>
  <c r="CV13" i="32"/>
  <c r="CV17" i="32"/>
  <c r="CV65" i="32"/>
  <c r="CV79" i="32"/>
  <c r="CV94" i="32"/>
  <c r="CV37" i="32"/>
  <c r="CV20" i="32"/>
  <c r="CV24" i="32"/>
  <c r="CV46" i="32"/>
  <c r="CV51" i="32"/>
  <c r="CV54" i="32"/>
  <c r="CV59" i="32"/>
  <c r="CV67" i="32"/>
  <c r="CV71" i="32"/>
  <c r="CV75" i="32"/>
  <c r="CV83" i="32"/>
  <c r="CV26" i="32"/>
  <c r="CV9" i="32"/>
  <c r="CV35" i="32"/>
  <c r="CV87" i="32"/>
  <c r="CV63" i="32"/>
  <c r="CV102" i="32"/>
  <c r="D400" i="14"/>
  <c r="H108" i="14"/>
  <c r="H32" i="10"/>
  <c r="H69" i="10"/>
  <c r="M430" i="14"/>
  <c r="H77" i="11"/>
  <c r="I77" i="11"/>
  <c r="E400" i="14"/>
  <c r="I400" i="14"/>
  <c r="G400" i="14"/>
  <c r="E382" i="14"/>
  <c r="M355" i="14"/>
  <c r="H62" i="11"/>
  <c r="I62" i="11"/>
  <c r="L334" i="14"/>
  <c r="F312" i="14"/>
  <c r="J312" i="14"/>
  <c r="F253" i="14"/>
  <c r="G253" i="14"/>
  <c r="D253" i="14"/>
  <c r="H253" i="14"/>
  <c r="K253" i="14"/>
  <c r="E253" i="14"/>
  <c r="M233" i="14"/>
  <c r="H40" i="11"/>
  <c r="I40" i="11"/>
  <c r="F193" i="14"/>
  <c r="L193" i="14"/>
  <c r="M129" i="14"/>
  <c r="H27" i="11"/>
  <c r="I27" i="11"/>
  <c r="I108" i="14"/>
  <c r="J108" i="14"/>
  <c r="L108" i="14"/>
  <c r="I43" i="14"/>
  <c r="G43" i="14"/>
  <c r="H43" i="14"/>
  <c r="L43" i="14"/>
  <c r="C400" i="14"/>
  <c r="M365" i="14"/>
  <c r="H63" i="11"/>
  <c r="I63" i="11"/>
  <c r="E312" i="14"/>
  <c r="I382" i="14"/>
  <c r="M278" i="14"/>
  <c r="H50" i="11"/>
  <c r="I50" i="11"/>
  <c r="H312" i="14"/>
  <c r="M12" i="14"/>
  <c r="H8" i="11"/>
  <c r="I8" i="11"/>
  <c r="M85" i="14"/>
  <c r="H20" i="11"/>
  <c r="I20" i="11"/>
  <c r="K6" i="14"/>
  <c r="J400" i="14"/>
  <c r="M38" i="14"/>
  <c r="H12" i="11"/>
  <c r="I12" i="11"/>
  <c r="D193" i="14"/>
  <c r="N382" i="14"/>
  <c r="M119" i="14"/>
  <c r="H26" i="11"/>
  <c r="I26" i="11"/>
  <c r="J193" i="14"/>
  <c r="M335" i="14"/>
  <c r="H59" i="11"/>
  <c r="I59" i="11"/>
  <c r="K382" i="14"/>
  <c r="M210" i="14"/>
  <c r="H37" i="11"/>
  <c r="I37" i="11"/>
  <c r="M322" i="14"/>
  <c r="H56" i="11"/>
  <c r="I56" i="11"/>
  <c r="M7" i="14"/>
  <c r="H7" i="11"/>
  <c r="I7" i="11"/>
  <c r="M229" i="14"/>
  <c r="H39" i="11"/>
  <c r="C85" i="11"/>
  <c r="H400" i="14"/>
  <c r="M338" i="14"/>
  <c r="H60" i="11"/>
  <c r="I60" i="11"/>
  <c r="J6" i="14"/>
  <c r="F43" i="14"/>
  <c r="L400" i="14"/>
  <c r="I6" i="14"/>
  <c r="K108" i="14"/>
  <c r="E193" i="14"/>
  <c r="L253" i="14"/>
  <c r="M419" i="14"/>
  <c r="H73" i="11"/>
  <c r="I73" i="11"/>
  <c r="M40" i="14"/>
  <c r="H13" i="11"/>
  <c r="I13" i="11"/>
  <c r="M287" i="14"/>
  <c r="H51" i="11"/>
  <c r="I51" i="11"/>
  <c r="M425" i="14"/>
  <c r="H75" i="11"/>
  <c r="I75" i="11"/>
  <c r="M149" i="14"/>
  <c r="H29" i="11"/>
  <c r="I29" i="11"/>
  <c r="I193" i="14"/>
  <c r="I253" i="14"/>
  <c r="M269" i="14"/>
  <c r="H48" i="11"/>
  <c r="I48" i="11"/>
  <c r="M396" i="14"/>
  <c r="H69" i="11"/>
  <c r="I69" i="11"/>
  <c r="M53" i="14"/>
  <c r="H16" i="11"/>
  <c r="I16" i="11"/>
  <c r="K43" i="14"/>
  <c r="E108" i="14"/>
  <c r="G193" i="14"/>
  <c r="F382" i="14"/>
  <c r="C312" i="14"/>
  <c r="E43" i="14"/>
  <c r="M249" i="14"/>
  <c r="H43" i="11"/>
  <c r="I43" i="11"/>
  <c r="J253" i="14"/>
  <c r="M302" i="14"/>
  <c r="H53" i="11"/>
  <c r="I53" i="11"/>
  <c r="M378" i="14"/>
  <c r="H65" i="11"/>
  <c r="I65" i="11"/>
  <c r="M401" i="14"/>
  <c r="H71" i="11"/>
  <c r="I71" i="11"/>
  <c r="F6" i="14"/>
  <c r="M17" i="14"/>
  <c r="H9" i="11"/>
  <c r="I9" i="11"/>
  <c r="N6" i="14"/>
  <c r="H6" i="14"/>
  <c r="L6" i="14"/>
  <c r="E334" i="14"/>
  <c r="N334" i="14"/>
  <c r="G334" i="14"/>
  <c r="K334" i="14"/>
  <c r="F334" i="14"/>
  <c r="I334" i="14"/>
  <c r="G382" i="14"/>
  <c r="L382" i="14"/>
  <c r="K193" i="14"/>
  <c r="M390" i="14"/>
  <c r="H68" i="11"/>
  <c r="I68" i="11"/>
  <c r="J382" i="14"/>
  <c r="K400" i="14"/>
  <c r="M109" i="14"/>
  <c r="H25" i="11"/>
  <c r="I25" i="11"/>
  <c r="M243" i="14"/>
  <c r="H42" i="11"/>
  <c r="I42" i="11"/>
  <c r="M183" i="14"/>
  <c r="H33" i="11"/>
  <c r="I33" i="11"/>
  <c r="M297" i="14"/>
  <c r="H52" i="11"/>
  <c r="I52" i="11"/>
  <c r="M422" i="14"/>
  <c r="H74" i="11"/>
  <c r="I74" i="11"/>
  <c r="J43" i="14"/>
  <c r="N43" i="14"/>
  <c r="G108" i="14"/>
  <c r="H334" i="14"/>
  <c r="F400" i="14"/>
  <c r="M427" i="14"/>
  <c r="H76" i="11"/>
  <c r="I76" i="11"/>
  <c r="H193" i="14"/>
  <c r="M98" i="14"/>
  <c r="H23" i="11"/>
  <c r="I23" i="11"/>
  <c r="D108" i="14"/>
  <c r="C334" i="14"/>
  <c r="G6" i="14"/>
  <c r="I312" i="14"/>
  <c r="G312" i="14"/>
  <c r="J334" i="14"/>
  <c r="L312" i="14"/>
  <c r="D6" i="14"/>
  <c r="D43" i="14"/>
  <c r="M77" i="14"/>
  <c r="H19" i="11"/>
  <c r="I19" i="11"/>
  <c r="M241" i="14"/>
  <c r="H41" i="11"/>
  <c r="I41" i="11"/>
  <c r="D312" i="14"/>
  <c r="D334" i="14"/>
  <c r="D382" i="14"/>
  <c r="M261" i="14"/>
  <c r="H46" i="11"/>
  <c r="I46" i="11"/>
  <c r="M410" i="14"/>
  <c r="H72" i="11"/>
  <c r="I72" i="11"/>
  <c r="M31" i="14"/>
  <c r="H11" i="11"/>
  <c r="I11" i="11"/>
  <c r="M348" i="14"/>
  <c r="H61" i="11"/>
  <c r="I61" i="11"/>
  <c r="E6" i="14"/>
  <c r="M194" i="14"/>
  <c r="H35" i="11"/>
  <c r="I35" i="11"/>
  <c r="M266" i="14"/>
  <c r="H47" i="11"/>
  <c r="I47" i="11"/>
  <c r="M276" i="14"/>
  <c r="H49" i="11"/>
  <c r="I49" i="11"/>
  <c r="M331" i="14"/>
  <c r="H57" i="11"/>
  <c r="I57" i="11"/>
  <c r="M44" i="14"/>
  <c r="H15" i="11"/>
  <c r="I15" i="11"/>
  <c r="F108" i="14"/>
  <c r="M67" i="14"/>
  <c r="H18" i="11"/>
  <c r="I18" i="11"/>
  <c r="M26" i="14"/>
  <c r="H10" i="11"/>
  <c r="I10" i="11"/>
  <c r="M313" i="14"/>
  <c r="H55" i="11"/>
  <c r="M167" i="14"/>
  <c r="H31" i="11"/>
  <c r="I31" i="11"/>
  <c r="M204" i="14"/>
  <c r="H36" i="11"/>
  <c r="I36" i="11"/>
  <c r="M88" i="14"/>
  <c r="H21" i="11"/>
  <c r="I21" i="11"/>
  <c r="M159" i="14"/>
  <c r="H30" i="11"/>
  <c r="I30" i="11"/>
  <c r="M220" i="14"/>
  <c r="H38" i="11"/>
  <c r="I38" i="11"/>
  <c r="C382" i="14"/>
  <c r="M94" i="14"/>
  <c r="H22" i="11"/>
  <c r="I22" i="11"/>
  <c r="M383" i="14"/>
  <c r="H67" i="11"/>
  <c r="M139" i="14"/>
  <c r="H28" i="11"/>
  <c r="I28" i="11"/>
  <c r="M177" i="14"/>
  <c r="H32" i="11"/>
  <c r="I32" i="11"/>
  <c r="C253" i="14"/>
  <c r="M254" i="14"/>
  <c r="H45" i="11"/>
  <c r="I45" i="11"/>
  <c r="C193" i="14"/>
  <c r="C108" i="14"/>
  <c r="C43" i="14"/>
  <c r="M57" i="14"/>
  <c r="H17" i="11"/>
  <c r="I17" i="11"/>
  <c r="C6" i="14"/>
  <c r="I37" i="10"/>
  <c r="I65" i="10"/>
  <c r="C114" i="53"/>
  <c r="E78" i="11"/>
  <c r="E69" i="10"/>
  <c r="I36" i="10"/>
  <c r="I6" i="10"/>
  <c r="I51" i="10"/>
  <c r="C76" i="10"/>
  <c r="I16" i="10"/>
  <c r="I39" i="11"/>
  <c r="I32" i="10"/>
  <c r="CV211" i="32"/>
  <c r="C75" i="10"/>
  <c r="C78" i="10"/>
  <c r="D75" i="10"/>
  <c r="L433" i="14"/>
  <c r="C95" i="10"/>
  <c r="H58" i="11"/>
  <c r="I58" i="11"/>
  <c r="M400" i="14"/>
  <c r="J433" i="14"/>
  <c r="C93" i="10"/>
  <c r="I433" i="14"/>
  <c r="C87" i="10"/>
  <c r="D433" i="14"/>
  <c r="C82" i="10"/>
  <c r="M108" i="14"/>
  <c r="K433" i="14"/>
  <c r="C94" i="10"/>
  <c r="M253" i="14"/>
  <c r="E433" i="14"/>
  <c r="C83" i="10"/>
  <c r="H433" i="14"/>
  <c r="C86" i="10"/>
  <c r="G433" i="14"/>
  <c r="C85" i="10"/>
  <c r="M312" i="14"/>
  <c r="N433" i="14"/>
  <c r="H6" i="11"/>
  <c r="I6" i="11"/>
  <c r="M382" i="14"/>
  <c r="M193" i="14"/>
  <c r="M43" i="14"/>
  <c r="F433" i="14"/>
  <c r="C84" i="10"/>
  <c r="M334" i="14"/>
  <c r="I55" i="11"/>
  <c r="H54" i="11"/>
  <c r="I54" i="11"/>
  <c r="H34" i="11"/>
  <c r="I34" i="11"/>
  <c r="H70" i="11"/>
  <c r="C84" i="11"/>
  <c r="I67" i="11"/>
  <c r="H66" i="11"/>
  <c r="H24" i="11"/>
  <c r="I24" i="11"/>
  <c r="H44" i="11"/>
  <c r="C433" i="14"/>
  <c r="C81" i="10"/>
  <c r="H14" i="11"/>
  <c r="M6" i="14"/>
  <c r="I69" i="10"/>
  <c r="C96" i="10"/>
  <c r="D94" i="10"/>
  <c r="I70" i="11"/>
  <c r="C83" i="11"/>
  <c r="M433" i="14"/>
  <c r="C88" i="10"/>
  <c r="D82" i="10"/>
  <c r="C86" i="11"/>
  <c r="I66" i="11"/>
  <c r="H78" i="11"/>
  <c r="I78" i="11"/>
  <c r="I44" i="11"/>
  <c r="C82" i="11"/>
  <c r="I14" i="11"/>
  <c r="D76" i="10"/>
  <c r="D77" i="10"/>
  <c r="D95" i="10"/>
  <c r="D93" i="10"/>
  <c r="D81" i="10"/>
  <c r="D83" i="10"/>
  <c r="D87" i="10"/>
  <c r="D86" i="10"/>
  <c r="D84" i="10"/>
  <c r="D85" i="10"/>
  <c r="C87" i="11"/>
  <c r="D84" i="11"/>
  <c r="D78" i="10"/>
  <c r="D96" i="10"/>
  <c r="D88" i="10"/>
  <c r="D86" i="11"/>
  <c r="D82" i="11"/>
  <c r="D83" i="11"/>
  <c r="D85" i="11"/>
  <c r="D87" i="1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12"/>
            <color indexed="81"/>
            <rFont val="Arial"/>
            <family val="2"/>
          </rPr>
          <t>Importe del Ingreso obtenido por las rentas o concesión de toda clase de bienes propiedad del municipio y se encuentran incorporados al dominio público.</t>
        </r>
      </text>
    </comment>
    <comment ref="B38" authorId="2" shapeId="0">
      <text>
        <r>
          <rPr>
            <b/>
            <sz val="12"/>
            <color indexed="81"/>
            <rFont val="Arial"/>
            <family val="2"/>
          </rPr>
          <t xml:space="preserve">DEROGADO
</t>
        </r>
      </text>
    </comment>
    <comment ref="B39"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text>
        <r>
          <rPr>
            <b/>
            <sz val="12"/>
            <color indexed="81"/>
            <rFont val="Arial"/>
            <family val="2"/>
          </rPr>
          <t>Importe de los ingresos que obtiene el municipio por la prestación del servicio del registro civil, a domicilio o fuera del horario de oficina.</t>
        </r>
      </text>
    </comment>
    <comment ref="B52"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text>
        <r>
          <rPr>
            <b/>
            <sz val="12"/>
            <color indexed="81"/>
            <rFont val="Arial"/>
            <family val="2"/>
          </rPr>
          <t>Importe de la indemnización causada por la falta de pago oportuno de los ingresos señalados en el título de derechos de la ley de ingresos.</t>
        </r>
      </text>
    </comment>
    <comment ref="B57"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text>
        <r>
          <rPr>
            <sz val="12"/>
            <color indexed="81"/>
            <rFont val="Arial"/>
            <family val="2"/>
          </rPr>
          <t xml:space="preserve">Son los ingresos por contraprestaciones por los servicios que preste el Estado en sus funciones de derecho privado.
</t>
        </r>
      </text>
    </comment>
    <comment ref="B62"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text>
        <r>
          <rPr>
            <b/>
            <sz val="12"/>
            <color indexed="81"/>
            <rFont val="Arial"/>
            <family val="2"/>
          </rPr>
          <t xml:space="preserve">DEROGADO
</t>
        </r>
      </text>
    </comment>
    <comment ref="B67"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text>
        <r>
          <rPr>
            <b/>
            <sz val="12"/>
            <color indexed="81"/>
            <rFont val="Arial"/>
            <family val="2"/>
          </rPr>
          <t>Importe de los ingresos derivados de incentivos por la colaboración en el cobro de las contribuciones.</t>
        </r>
      </text>
    </comment>
    <comment ref="B71" authorId="3" shapeId="0">
      <text>
        <r>
          <rPr>
            <b/>
            <sz val="12"/>
            <color indexed="81"/>
            <rFont val="Arial"/>
            <family val="2"/>
          </rPr>
          <t>Importe de los ingresos por sanciones no fiscales de carácter monetario.</t>
        </r>
      </text>
    </comment>
    <comment ref="B72" authorId="3" shapeId="0">
      <text>
        <r>
          <rPr>
            <b/>
            <sz val="12"/>
            <color indexed="81"/>
            <rFont val="Arial"/>
            <family val="2"/>
          </rPr>
          <t>Importe de los ingresos por indemnizaciones.</t>
        </r>
      </text>
    </comment>
    <comment ref="B73" authorId="3" shapeId="0">
      <text>
        <r>
          <rPr>
            <b/>
            <sz val="12"/>
            <color indexed="81"/>
            <rFont val="Arial"/>
            <family val="2"/>
          </rPr>
          <t>Importe de los reintegros por ingresos de aprovechamientos por sostenimiento de las escuelas y servicio de vigilancia forestal.</t>
        </r>
      </text>
    </comment>
    <comment ref="B74" authorId="3" shapeId="0">
      <text>
        <r>
          <rPr>
            <b/>
            <sz val="12"/>
            <color indexed="81"/>
            <rFont val="Arial"/>
            <family val="2"/>
          </rPr>
          <t>Importe de los ingresos por obras públicas que realiza el ente público.</t>
        </r>
      </text>
    </comment>
    <comment ref="B75" authorId="3" shapeId="0">
      <text>
        <r>
          <rPr>
            <b/>
            <sz val="12"/>
            <color indexed="81"/>
            <rFont val="Arial"/>
            <family val="2"/>
          </rPr>
          <t>Importe de los ingresos por aplicación de gravámenes sobre herencias, legados y donaciones.</t>
        </r>
      </text>
    </comment>
    <comment ref="B76"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text>
        <r>
          <rPr>
            <b/>
            <sz val="12"/>
            <color indexed="81"/>
            <rFont val="Arial"/>
            <family val="2"/>
          </rPr>
          <t>Son los ingresos propios obtenidos por las Empresas Productivas del Estado por sus actividades de producción, comercialización o prestación de servicios.</t>
        </r>
      </text>
    </comment>
    <comment ref="B83"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text>
        <r>
          <rPr>
            <b/>
            <sz val="12"/>
            <color indexed="81"/>
            <rFont val="Arial"/>
            <family val="2"/>
          </rPr>
          <t>Importe de los ingresos de las Entidades Federativas y Municipios que se derivan del Sistema Nacional de Coordinación Fiscal federal.</t>
        </r>
      </text>
    </comment>
    <comment ref="B93" authorId="3" shapeId="0">
      <text>
        <r>
          <rPr>
            <b/>
            <sz val="12"/>
            <color indexed="81"/>
            <rFont val="Arial"/>
            <family val="2"/>
          </rPr>
          <t>Importe de los ingresos de los Municipios que se derivan del Sistema Nacional de Coordinación Fiscal Estatal.</t>
        </r>
      </text>
    </comment>
    <comment ref="B94"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text>
        <r>
          <rPr>
            <sz val="8"/>
            <color indexed="81"/>
            <rFont val="Tahoma"/>
            <family val="2"/>
          </rPr>
          <t xml:space="preserve">Son los ingresos que reciben los entes públicos con el objeto de sufragar gastos inherentes a sus atribuciones
</t>
        </r>
      </text>
    </comment>
    <comment ref="B104" authorId="3" shapeId="0">
      <text>
        <r>
          <rPr>
            <b/>
            <sz val="12"/>
            <color indexed="81"/>
            <rFont val="Arial"/>
            <family val="2"/>
          </rPr>
          <t xml:space="preserve">
DEROGADO</t>
        </r>
      </text>
    </comment>
    <comment ref="B105"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text>
        <r>
          <rPr>
            <b/>
            <sz val="12"/>
            <color indexed="81"/>
            <rFont val="Arial"/>
            <family val="2"/>
          </rPr>
          <t>DEROGADO</t>
        </r>
      </text>
    </comment>
    <comment ref="B107"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text>
        <r>
          <rPr>
            <b/>
            <sz val="12"/>
            <color indexed="81"/>
            <rFont val="Arial"/>
            <family val="2"/>
          </rPr>
          <t>Son los ingresos que reciben los entes públicos por transferencias del Fondo Mexicano del Petróleo para la Estabilización y el Desarrollo.</t>
        </r>
      </text>
    </comment>
    <comment ref="B110"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<sst xmlns="http://schemas.openxmlformats.org/spreadsheetml/2006/main" count="4633" uniqueCount="1323">
  <si>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</si>
  <si>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</si>
  <si>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</si>
  <si>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</si>
  <si>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</si>
  <si>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</si>
  <si>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</si>
  <si>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</si>
  <si>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</si>
  <si>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</si>
  <si>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</si>
  <si>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</si>
  <si>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</si>
  <si>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</si>
  <si>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</si>
  <si>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</si>
  <si>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</si>
  <si>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</si>
  <si>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</si>
  <si>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</si>
  <si>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</si>
  <si>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</si>
  <si>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</si>
  <si>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</si>
  <si>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</si>
  <si>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</si>
  <si>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</si>
  <si>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</si>
  <si>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</si>
  <si>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</si>
  <si>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</si>
  <si>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</si>
  <si>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</si>
  <si>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</si>
  <si>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</si>
  <si>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</si>
  <si>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</si>
  <si>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</si>
  <si>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</si>
  <si>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</si>
  <si>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</si>
  <si>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</si>
  <si>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</si>
  <si>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</si>
  <si>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</si>
  <si>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</si>
  <si>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</si>
  <si>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</si>
  <si>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</si>
  <si>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</si>
  <si>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</si>
  <si>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</si>
  <si>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</si>
  <si>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</si>
  <si>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</si>
  <si>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</si>
  <si>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</si>
  <si>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</si>
  <si>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</si>
  <si>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</si>
  <si>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</si>
  <si>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</si>
  <si>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</si>
  <si>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</si>
  <si>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</si>
  <si>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</si>
  <si>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</si>
  <si>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</si>
  <si>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</si>
  <si>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</si>
  <si>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</si>
  <si>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</si>
  <si>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</si>
  <si>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</si>
  <si>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</si>
  <si>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</si>
  <si>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</si>
  <si>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</si>
  <si>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</si>
  <si>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</si>
  <si>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</si>
  <si>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</si>
  <si>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</si>
  <si>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</si>
  <si>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</si>
  <si>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</si>
  <si>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</si>
  <si>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</si>
  <si>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</si>
  <si>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</si>
  <si>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</si>
  <si>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</si>
  <si>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</si>
  <si>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</si>
  <si>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</si>
  <si>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</si>
  <si>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</si>
  <si>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</si>
  <si>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</si>
  <si>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</si>
  <si>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</si>
  <si>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</si>
  <si>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</si>
  <si>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</si>
  <si>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</si>
  <si>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</si>
  <si>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</si>
  <si>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</si>
  <si>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</si>
  <si>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</si>
  <si>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</si>
  <si>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</si>
  <si>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</si>
  <si>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</si>
  <si>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</si>
  <si>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</si>
  <si>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</si>
  <si>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</si>
  <si>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</si>
  <si>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</si>
  <si>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</si>
  <si>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</si>
  <si>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</si>
  <si>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</si>
  <si>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</si>
  <si>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</si>
  <si>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</si>
  <si>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</si>
  <si>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</si>
  <si>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</si>
  <si>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</si>
  <si>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</si>
  <si>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</si>
  <si>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</si>
  <si>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</si>
  <si>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</si>
  <si>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</si>
  <si>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</si>
  <si>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</si>
  <si>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</si>
  <si>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</si>
  <si>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</si>
  <si>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</si>
  <si>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</si>
  <si>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</si>
  <si>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</si>
  <si>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</si>
  <si>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</si>
  <si>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</si>
  <si>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</si>
  <si>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</si>
  <si>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</si>
  <si>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</si>
  <si>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</si>
  <si>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</si>
  <si>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</si>
  <si>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</si>
  <si>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</si>
  <si>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</si>
  <si>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</si>
  <si>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</si>
  <si>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</si>
  <si>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</si>
  <si>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</si>
  <si>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</si>
  <si>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</si>
  <si>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</si>
  <si>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</si>
  <si>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</si>
  <si>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</si>
  <si>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</si>
  <si>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</si>
  <si>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</si>
  <si>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</si>
  <si>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</si>
  <si>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</si>
  <si>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</si>
  <si>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</si>
  <si>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</si>
  <si>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</si>
  <si>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</si>
  <si>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</si>
  <si>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</si>
  <si>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</si>
  <si>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</si>
  <si>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</si>
  <si>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</si>
  <si>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</si>
  <si>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</si>
  <si>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</si>
  <si>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</si>
  <si>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</si>
  <si>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</si>
  <si>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</si>
  <si>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</si>
  <si>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</si>
  <si>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</si>
  <si>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</si>
  <si>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</si>
  <si>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</si>
  <si>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</si>
  <si>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</si>
  <si>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</si>
  <si>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</si>
  <si>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</si>
  <si>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</si>
  <si>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</si>
  <si>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</si>
  <si>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</si>
  <si>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</si>
  <si>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</si>
  <si>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</si>
  <si>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</si>
  <si>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</si>
  <si>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</si>
  <si>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</si>
  <si>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</si>
  <si>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</si>
  <si>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</si>
  <si>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</si>
  <si>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</si>
  <si>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</si>
  <si>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</si>
  <si>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</si>
  <si>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</si>
  <si>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</si>
  <si>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</si>
  <si>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</si>
  <si>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</si>
  <si>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</si>
  <si>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</si>
  <si>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</si>
  <si>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</si>
  <si>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</si>
  <si>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</si>
  <si>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</si>
  <si>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</si>
  <si>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</si>
  <si>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</si>
  <si>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</si>
  <si>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</si>
  <si>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</si>
  <si>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</si>
  <si>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</si>
  <si>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</si>
  <si>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</si>
  <si>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</si>
  <si>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</si>
  <si>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</si>
  <si>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</si>
  <si>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</si>
  <si>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</si>
  <si>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</si>
  <si>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</si>
  <si>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</si>
  <si>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</si>
  <si>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</si>
  <si>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</si>
  <si>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</si>
  <si>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</si>
  <si>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</si>
  <si>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</si>
  <si>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</si>
  <si>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</si>
  <si>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</si>
  <si>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</si>
  <si>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</si>
  <si>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</si>
  <si>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</si>
  <si>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</si>
  <si>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</si>
  <si>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</si>
  <si>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</si>
  <si>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</si>
  <si>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</si>
  <si>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</si>
  <si>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</si>
  <si>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</si>
  <si>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</si>
  <si>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</si>
  <si>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</si>
  <si>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</si>
  <si>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</si>
  <si>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</si>
  <si>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</si>
  <si>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</si>
  <si>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</si>
  <si>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</si>
  <si>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</si>
  <si>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</si>
  <si>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</si>
  <si>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</si>
  <si>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</si>
  <si>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</si>
  <si>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</si>
  <si>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</si>
  <si>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</si>
  <si>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</si>
  <si>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</si>
  <si>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</si>
  <si>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</si>
  <si>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</si>
  <si>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</si>
  <si>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</si>
  <si>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</si>
  <si>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</si>
  <si>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</si>
  <si>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</si>
  <si>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</si>
  <si>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</si>
  <si>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</si>
  <si>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</si>
  <si>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</si>
  <si>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</si>
  <si>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</si>
  <si>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</si>
  <si>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</si>
  <si>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</si>
  <si>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</si>
  <si>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</si>
  <si>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</si>
  <si>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</si>
  <si>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</si>
  <si>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</si>
  <si>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</si>
  <si>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</si>
  <si>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</si>
  <si>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</si>
  <si>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</si>
  <si>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</si>
  <si>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</si>
  <si>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</si>
  <si>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</si>
  <si>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</si>
  <si>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</si>
  <si>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</si>
  <si>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</si>
  <si>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</si>
  <si>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</si>
  <si>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</si>
  <si>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</si>
  <si>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</si>
  <si>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</si>
  <si>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</si>
  <si>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</si>
  <si>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</si>
  <si>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</si>
  <si>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</si>
  <si>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</si>
  <si>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</si>
  <si>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</si>
  <si>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</si>
  <si>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</si>
  <si>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</si>
  <si>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</si>
  <si>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</si>
  <si>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</si>
  <si>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</si>
  <si>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</si>
  <si>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</si>
  <si>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</si>
  <si>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</si>
  <si>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</si>
  <si>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</si>
  <si>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</si>
  <si>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</si>
  <si>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</si>
  <si>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</si>
  <si>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</si>
  <si>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</si>
  <si>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</si>
  <si>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</si>
  <si>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</si>
  <si>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</si>
  <si>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</si>
  <si>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</si>
  <si>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</si>
  <si>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</si>
  <si>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</si>
  <si>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</si>
  <si>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</si>
  <si>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</si>
  <si>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</si>
  <si>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</si>
  <si>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</si>
  <si>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</si>
  <si>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</si>
  <si>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</si>
  <si>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</si>
  <si>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</si>
  <si>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</si>
  <si>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</si>
  <si>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</si>
  <si>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</si>
  <si>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</si>
  <si>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</si>
  <si>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</si>
  <si>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</si>
  <si>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</si>
  <si>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</si>
  <si>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</si>
  <si>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</si>
  <si>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</si>
  <si>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</si>
  <si>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</si>
  <si>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</si>
  <si>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</si>
  <si>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</si>
  <si>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</si>
  <si>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</si>
  <si>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</si>
  <si>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</si>
  <si>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</si>
  <si>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</si>
  <si>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</si>
  <si>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</si>
  <si>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</si>
  <si>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</si>
  <si>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</si>
  <si>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</si>
  <si>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</si>
  <si>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</si>
  <si>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</si>
  <si>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</si>
  <si>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</si>
  <si>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</si>
  <si>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</si>
  <si>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</si>
  <si>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</si>
  <si>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</si>
  <si>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</si>
  <si>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</si>
  <si>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</si>
  <si>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</si>
  <si>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</si>
  <si>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</si>
  <si>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</si>
  <si>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</si>
  <si>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</si>
  <si>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</si>
  <si>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</si>
  <si>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</si>
  <si>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</si>
  <si>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</si>
  <si>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</si>
  <si>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</si>
  <si>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</si>
  <si>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</si>
  <si>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</si>
  <si>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</si>
  <si>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</si>
  <si>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</si>
  <si>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</si>
  <si>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</si>
  <si>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</si>
  <si>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</si>
  <si>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</si>
  <si>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</si>
  <si>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</si>
  <si>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</si>
  <si>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</si>
  <si>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</si>
  <si>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</si>
  <si>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</si>
  <si>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</si>
  <si>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</si>
  <si>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</si>
  <si>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</si>
  <si>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</si>
  <si>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</si>
  <si>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</si>
  <si>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</si>
  <si>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</si>
  <si>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</si>
  <si>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</si>
  <si>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</si>
  <si>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</si>
  <si>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</si>
  <si>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</si>
  <si>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</si>
  <si>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</si>
  <si>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</si>
  <si>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</si>
  <si>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</si>
  <si>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</si>
  <si>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</si>
  <si>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</si>
  <si>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</si>
  <si>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</si>
  <si>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</si>
  <si>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</si>
  <si>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</si>
  <si>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</si>
  <si>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</si>
  <si>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</si>
  <si>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</si>
  <si>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</si>
  <si>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</si>
  <si>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</si>
  <si>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</si>
  <si>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</si>
  <si>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</si>
  <si>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</si>
  <si>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</si>
  <si>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</si>
  <si>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</si>
  <si>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</si>
  <si>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</si>
  <si>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</si>
  <si>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</si>
  <si>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</si>
  <si>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</si>
  <si>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</si>
  <si>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</si>
  <si>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</si>
  <si>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</si>
  <si>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</si>
  <si>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</si>
  <si>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</si>
  <si>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</si>
  <si>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</si>
  <si>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</si>
  <si>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</si>
  <si>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</si>
  <si>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</si>
  <si>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</si>
  <si>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</si>
  <si>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</si>
  <si>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</si>
  <si>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</si>
  <si>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</si>
  <si>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</si>
  <si>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</si>
  <si>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</si>
  <si>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</si>
  <si>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</si>
  <si>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</si>
  <si>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</si>
  <si>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</si>
  <si>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</si>
  <si>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</si>
  <si>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</si>
  <si>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</si>
  <si>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</si>
  <si>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</si>
  <si>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</si>
  <si>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</si>
  <si>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</si>
  <si>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</si>
  <si>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</si>
  <si>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</si>
  <si>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</si>
  <si>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</si>
  <si>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</si>
  <si>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</si>
  <si>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</si>
  <si>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</si>
  <si>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</si>
  <si>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</si>
  <si>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</si>
  <si>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</si>
  <si>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</si>
  <si>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</si>
  <si>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</si>
  <si>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</si>
  <si>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</si>
  <si>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</si>
  <si>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</si>
  <si>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</si>
  <si>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</si>
  <si>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</si>
  <si>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</si>
  <si>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</si>
  <si>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</si>
  <si>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</si>
  <si>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</si>
  <si>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</si>
  <si>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</si>
  <si>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</si>
  <si>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</si>
  <si>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</si>
  <si>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</si>
  <si>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</si>
  <si>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</si>
  <si>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</si>
  <si>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</si>
  <si>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</si>
  <si>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</si>
  <si>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</si>
  <si>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</si>
  <si>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</si>
  <si>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</si>
  <si>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</si>
  <si>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</si>
  <si>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</si>
  <si>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</si>
  <si>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</si>
  <si>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</si>
  <si>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</si>
  <si>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</si>
  <si>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</si>
  <si>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</si>
  <si>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</si>
  <si>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</si>
  <si>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</si>
  <si>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</si>
  <si>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</si>
  <si>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</si>
  <si>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</si>
  <si>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</si>
  <si>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</si>
  <si>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</si>
  <si>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</si>
  <si>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</si>
  <si>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</si>
  <si>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</si>
  <si>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</si>
  <si>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</si>
  <si>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</si>
  <si>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</si>
  <si>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</si>
  <si>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</si>
  <si>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</si>
  <si>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</si>
  <si>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</si>
  <si>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</si>
  <si>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</si>
  <si>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</si>
  <si>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</si>
  <si>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</si>
  <si>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</si>
  <si>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</si>
  <si>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</si>
  <si>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</si>
  <si>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</si>
  <si>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</si>
  <si>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</si>
  <si>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</si>
  <si>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</si>
  <si>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</si>
  <si>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</si>
  <si>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</si>
  <si>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</si>
  <si>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</si>
  <si>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</si>
  <si>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</si>
  <si>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</si>
  <si>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</si>
  <si>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</si>
  <si>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</si>
  <si>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</si>
  <si>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</si>
  <si>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</si>
  <si>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</si>
  <si>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</si>
  <si>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</si>
  <si>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</si>
  <si>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</si>
  <si>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</si>
  <si>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</si>
  <si>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</si>
  <si>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</si>
  <si>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</si>
  <si>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</si>
  <si>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</si>
  <si>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</si>
  <si>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</si>
  <si>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</si>
  <si>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</si>
  <si>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</si>
  <si>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</si>
  <si>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</si>
  <si>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</si>
  <si>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</si>
  <si>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</si>
  <si>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</si>
  <si>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</si>
  <si>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</si>
  <si>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</si>
  <si>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</si>
  <si>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</si>
  <si>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</si>
  <si>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</si>
  <si>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</si>
  <si>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</si>
  <si>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</si>
  <si>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</si>
  <si>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</si>
  <si>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</si>
  <si>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</si>
  <si>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</si>
  <si>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</si>
  <si>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</si>
  <si>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</si>
  <si>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</si>
  <si>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</si>
  <si>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</si>
  <si>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</si>
  <si>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</si>
  <si>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</si>
  <si>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</si>
  <si>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</si>
  <si>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</si>
  <si>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</si>
  <si>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</si>
  <si>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</si>
  <si>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</si>
  <si>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</si>
  <si>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</si>
  <si>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</si>
  <si>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</si>
  <si>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</si>
  <si>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</si>
  <si>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</si>
  <si>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</si>
  <si>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</si>
  <si>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</si>
  <si>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</si>
  <si>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</si>
  <si>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</si>
  <si>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</si>
  <si>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</si>
  <si>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</si>
  <si>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</si>
  <si>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</si>
  <si>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</si>
  <si>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</si>
  <si>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</si>
  <si>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</si>
  <si>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</si>
  <si>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</si>
  <si>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</si>
  <si>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</si>
  <si>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</si>
  <si>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</si>
  <si>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</si>
  <si>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</si>
  <si>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</si>
  <si>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</si>
  <si>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</si>
  <si>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</si>
  <si>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</si>
  <si>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</si>
  <si>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</si>
  <si>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</si>
  <si>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</si>
  <si>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</si>
  <si>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</si>
  <si>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</si>
  <si>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</si>
  <si>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</si>
  <si>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</si>
  <si>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</si>
  <si>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</si>
  <si>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</si>
  <si>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</si>
  <si>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</si>
  <si>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</si>
  <si>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</si>
  <si>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</si>
  <si>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</si>
  <si>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</si>
  <si>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</si>
  <si>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</si>
  <si>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</si>
  <si>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</si>
  <si>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</si>
  <si>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</si>
  <si>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</si>
  <si>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</si>
  <si>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</si>
  <si>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</si>
  <si>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</si>
  <si>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</si>
  <si>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</si>
  <si>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</si>
  <si>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</si>
  <si>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</si>
  <si>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</si>
  <si>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</si>
  <si>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</si>
  <si>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</si>
  <si>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</si>
  <si>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</si>
  <si>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</si>
  <si>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</si>
  <si>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</si>
  <si>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</si>
  <si>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</si>
  <si>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</si>
  <si>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</si>
  <si>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</si>
  <si>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</si>
  <si>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</si>
  <si>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</si>
  <si>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</si>
  <si>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</si>
  <si>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</si>
  <si>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</si>
  <si>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</si>
  <si>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</si>
  <si>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</si>
  <si>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</si>
  <si>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</si>
  <si>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</si>
  <si>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</si>
  <si>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</si>
  <si>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</si>
  <si>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</si>
  <si>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</si>
  <si>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</si>
  <si>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</si>
  <si>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</si>
  <si>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</si>
  <si>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</si>
  <si>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</si>
  <si>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</si>
  <si>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</si>
  <si>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</si>
  <si>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</si>
  <si>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</si>
  <si>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</si>
  <si>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</si>
  <si>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</si>
  <si>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</si>
  <si>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</si>
  <si>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</si>
  <si>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</si>
  <si>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Sindicatura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</si>
  <si>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</si>
  <si>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</si>
  <si>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</si>
  <si>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</si>
  <si>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</si>
  <si>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</si>
  <si>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</si>
  <si>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</si>
  <si>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</si>
  <si>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</si>
  <si>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</si>
  <si>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</si>
  <si>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</si>
  <si>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</si>
  <si>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</si>
  <si>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</si>
  <si>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</si>
  <si>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</si>
  <si>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</si>
  <si>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</si>
  <si>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</si>
  <si>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</si>
  <si>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</si>
  <si>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</si>
  <si>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</si>
  <si>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</si>
  <si>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</si>
  <si>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</si>
  <si>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</si>
  <si>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</si>
  <si>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</si>
  <si>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</si>
  <si>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</si>
  <si>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</si>
  <si>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</si>
  <si>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</si>
  <si>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</si>
  <si>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</si>
  <si>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</si>
  <si>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</si>
  <si>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</si>
  <si>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</si>
  <si>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</si>
  <si>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</si>
  <si>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</si>
  <si>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</si>
  <si>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</si>
  <si>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</si>
  <si>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</si>
  <si>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</si>
  <si>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</si>
  <si>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</si>
  <si>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</si>
  <si>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</si>
  <si>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</si>
  <si>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</si>
  <si>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</si>
  <si>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</si>
  <si>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</si>
  <si>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</si>
  <si>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</si>
  <si>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</si>
  <si>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</si>
  <si>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</si>
  <si>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</si>
  <si>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</si>
  <si>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</si>
  <si>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</si>
  <si>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</si>
  <si>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</si>
  <si>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</si>
  <si>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</si>
  <si>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</si>
  <si>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</si>
  <si>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</si>
  <si>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</si>
  <si>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</si>
  <si>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</si>
  <si>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</si>
  <si>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</si>
  <si>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</si>
  <si>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</si>
  <si>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</si>
  <si>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</si>
  <si>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</si>
  <si>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</si>
  <si>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</si>
  <si>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</si>
  <si>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</si>
  <si>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</si>
  <si>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</si>
  <si>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</si>
  <si>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</si>
  <si>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</si>
  <si>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</si>
  <si>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</si>
  <si>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</si>
  <si>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</si>
  <si>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</si>
  <si>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</si>
  <si>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</si>
  <si>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</si>
  <si>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</si>
  <si>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</si>
  <si>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</si>
  <si>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</si>
  <si>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</si>
  <si>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</si>
  <si>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</si>
  <si>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</si>
  <si>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</si>
  <si>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</si>
  <si>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</si>
  <si>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</si>
  <si>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</si>
  <si>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</si>
  <si>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</si>
  <si>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</si>
  <si>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</si>
  <si>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</si>
  <si>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</si>
  <si>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</si>
  <si>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</si>
  <si>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</si>
  <si>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</si>
  <si>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</si>
  <si>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</si>
  <si>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</si>
  <si>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</si>
  <si>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</si>
  <si>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</si>
  <si>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</si>
  <si>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</si>
  <si>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</si>
  <si>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</si>
  <si>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</si>
  <si>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</si>
  <si>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</si>
  <si>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</si>
  <si>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</si>
  <si>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</si>
  <si>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</si>
  <si>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</si>
  <si>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</si>
  <si>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</si>
  <si>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</si>
  <si>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</si>
  <si>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</si>
  <si>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</si>
  <si>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</si>
  <si>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</si>
  <si>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</si>
  <si>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</si>
  <si>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</si>
  <si>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</si>
  <si>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</si>
  <si>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</si>
  <si>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</si>
  <si>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</si>
  <si>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</si>
  <si>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</si>
  <si>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</si>
  <si>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</si>
  <si>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</si>
  <si>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</si>
  <si>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</si>
  <si>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</si>
  <si>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</si>
  <si>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</si>
  <si>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</si>
  <si>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</si>
  <si>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</si>
  <si>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</si>
  <si>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</si>
  <si>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</si>
  <si>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</si>
  <si>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</si>
  <si>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</si>
  <si>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</si>
  <si>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</si>
  <si>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</si>
  <si>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</si>
  <si>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</si>
  <si>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</si>
  <si>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</si>
  <si>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</si>
  <si>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</si>
  <si>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</si>
  <si>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</si>
  <si>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</si>
  <si>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</si>
  <si>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</si>
  <si>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</si>
  <si>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</si>
  <si>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</si>
  <si>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</si>
  <si>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</si>
  <si>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</si>
  <si>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</si>
  <si>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</si>
  <si>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</si>
  <si>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</si>
  <si>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</si>
  <si>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</si>
  <si>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</si>
  <si>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</si>
  <si>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</si>
  <si>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</si>
  <si>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</si>
  <si>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</si>
  <si>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</si>
  <si>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</si>
  <si>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</si>
  <si>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</si>
  <si>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</si>
  <si>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</si>
  <si>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</si>
  <si>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</si>
  <si>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</si>
  <si>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</si>
  <si>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</si>
  <si>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</si>
  <si>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</si>
  <si>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</si>
  <si>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</si>
  <si>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</si>
  <si>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</si>
  <si>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</si>
  <si>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</si>
  <si>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</si>
  <si>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</si>
  <si>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</si>
  <si>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</si>
  <si>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</si>
  <si>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</si>
  <si>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</si>
  <si>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</si>
  <si>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</si>
  <si>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</si>
  <si>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</si>
  <si>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</si>
  <si>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</si>
  <si>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</si>
  <si>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</si>
  <si>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</si>
  <si>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</si>
  <si>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</si>
  <si>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</si>
  <si>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</si>
  <si>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</si>
  <si>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</si>
  <si>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</si>
  <si>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</si>
  <si>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</si>
  <si>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</si>
  <si>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</si>
  <si>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</si>
  <si>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</si>
  <si>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</si>
  <si>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</si>
  <si>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</si>
  <si>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</si>
  <si>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</si>
  <si>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</si>
  <si>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</si>
  <si>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</si>
  <si>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</si>
  <si>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</si>
  <si>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</si>
  <si>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</si>
  <si>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</si>
  <si>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</si>
  <si>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</si>
  <si>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</si>
  <si>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</si>
  <si>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</si>
  <si>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</si>
  <si>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</si>
  <si>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</si>
  <si>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</si>
  <si>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</si>
  <si>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</si>
  <si>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</si>
  <si>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</si>
  <si>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</si>
  <si>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</si>
  <si>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</si>
  <si>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</si>
  <si>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</si>
  <si>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</si>
  <si>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</si>
  <si>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</si>
  <si>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</si>
  <si>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</si>
  <si>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</si>
  <si>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</si>
  <si>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</si>
  <si>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</si>
  <si>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</si>
  <si>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</si>
  <si>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</si>
  <si>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</si>
  <si>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</si>
  <si>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</si>
  <si>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</si>
  <si>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Tecalitlán</t>
  </si>
  <si>
    <t>REGIDURIA</t>
  </si>
  <si>
    <t>REGIDOR</t>
  </si>
  <si>
    <t>SINDICO</t>
  </si>
  <si>
    <t>PRESIDENTE MUNICIPAL</t>
  </si>
  <si>
    <t>SECRETARIO PARTICULAR</t>
  </si>
  <si>
    <t>CHOFER (B)</t>
  </si>
  <si>
    <t>SECRETARIA (A)</t>
  </si>
  <si>
    <t>SECRETARIA (C)</t>
  </si>
  <si>
    <t>RECEPCIONISTA</t>
  </si>
  <si>
    <t>CONSERJE (A)</t>
  </si>
  <si>
    <t>CONSERJE (B)</t>
  </si>
  <si>
    <t>MENSAJERO</t>
  </si>
  <si>
    <t>PRESIDENCIA</t>
  </si>
  <si>
    <t>DIRECTOR</t>
  </si>
  <si>
    <t>INSPECTOR</t>
  </si>
  <si>
    <t>SINDICATURA</t>
  </si>
  <si>
    <t>JUZGADO MUNICIPAL</t>
  </si>
  <si>
    <t>REGLAMENTOS</t>
  </si>
  <si>
    <t>SECRETARIO GENERAL</t>
  </si>
  <si>
    <t>OFICIAL AUXILIAR</t>
  </si>
  <si>
    <t>SECRETARIA GENERAL</t>
  </si>
  <si>
    <t>REGISTRO CIVIL</t>
  </si>
  <si>
    <t>UNIDAD DE TRANSPARENCIA</t>
  </si>
  <si>
    <t>OFICIAL MAYOR</t>
  </si>
  <si>
    <t>VINCULACION INSTITUCIONAL</t>
  </si>
  <si>
    <t>PROVEEDOR</t>
  </si>
  <si>
    <t>ALMACENISTA</t>
  </si>
  <si>
    <t>ENCARGADA</t>
  </si>
  <si>
    <t xml:space="preserve">DIRECTOR </t>
  </si>
  <si>
    <t>CAMAROGRAFO</t>
  </si>
  <si>
    <t>FOTOGRAFO</t>
  </si>
  <si>
    <t>AUXILIAR</t>
  </si>
  <si>
    <t>JEFA DE INFORMATICA</t>
  </si>
  <si>
    <t>JEFE DE COMPUTO</t>
  </si>
  <si>
    <t>ENCARGADO DE SISTEMAS</t>
  </si>
  <si>
    <t xml:space="preserve">DELEGADO </t>
  </si>
  <si>
    <t>OFICIAL DE REGISTRO CIVIL</t>
  </si>
  <si>
    <t>JARDINERO</t>
  </si>
  <si>
    <t>RADIO OPERADOR</t>
  </si>
  <si>
    <t>OFICIALIA MAYOR</t>
  </si>
  <si>
    <t>ADQUISICIONES</t>
  </si>
  <si>
    <t>NOMINA</t>
  </si>
  <si>
    <t>COMUNICACIÓN SOCIAL</t>
  </si>
  <si>
    <t>COMPUTO E INFORMATICA</t>
  </si>
  <si>
    <t>DELEGACIÓN AHUIJULLO</t>
  </si>
  <si>
    <t xml:space="preserve">AGENTE </t>
  </si>
  <si>
    <t>JARDINERO (A)</t>
  </si>
  <si>
    <t>FONTANERO</t>
  </si>
  <si>
    <t>INTENDENTE CASA DE SALUD</t>
  </si>
  <si>
    <t>INTENDENTE</t>
  </si>
  <si>
    <t>AGENCIA LA PURISIMA</t>
  </si>
  <si>
    <t>AGENCIA SANTIAGO</t>
  </si>
  <si>
    <t xml:space="preserve">SUBDIRECTOR </t>
  </si>
  <si>
    <t>OBRAS PUBLICAS</t>
  </si>
  <si>
    <t xml:space="preserve">CENSO Y CONSTRUCCION </t>
  </si>
  <si>
    <t>ENCARGADO DE PROYECTOS</t>
  </si>
  <si>
    <t>AUXILIAR TECNICO</t>
  </si>
  <si>
    <t>AUXILIAR (A)</t>
  </si>
  <si>
    <t>AUXILIAR (B)</t>
  </si>
  <si>
    <t>AUXILIAR (C)</t>
  </si>
  <si>
    <t>EMPEDRADOR</t>
  </si>
  <si>
    <t>AYUDANTE (B)</t>
  </si>
  <si>
    <t>AYUDANTE (A)</t>
  </si>
  <si>
    <t>AYUDANTE (C)</t>
  </si>
  <si>
    <t>AYUDANTE (D)</t>
  </si>
  <si>
    <t>AYUDANTE (E)</t>
  </si>
  <si>
    <t>AYUDANTE (F)</t>
  </si>
  <si>
    <t>PINTOR (A)</t>
  </si>
  <si>
    <t>PINTOR (B)</t>
  </si>
  <si>
    <t>SOLDADOR</t>
  </si>
  <si>
    <t>AYUDANTE DE SOLDADOR</t>
  </si>
  <si>
    <t>MEDICO MUNICIPAL</t>
  </si>
  <si>
    <t>AUXILIAR MEDICO MUNICIPAL</t>
  </si>
  <si>
    <t>DENTISTA</t>
  </si>
  <si>
    <t>ENFERMERO</t>
  </si>
  <si>
    <t>NUTRIOLOGA</t>
  </si>
  <si>
    <t>PROMOTOR DE SALUD</t>
  </si>
  <si>
    <t>SERVICIOS MEDICOS MUNICIPALES</t>
  </si>
  <si>
    <t>CHOFER DE CENTRO DE SALUD</t>
  </si>
  <si>
    <t>DIRECTOR GENERAL</t>
  </si>
  <si>
    <t>RADIO CULTURAL</t>
  </si>
  <si>
    <t>CRONISTA</t>
  </si>
  <si>
    <t>ENCARGADO DE LOGISTICA Y DECORACION</t>
  </si>
  <si>
    <t xml:space="preserve">PROMOTOR </t>
  </si>
  <si>
    <t>ENCARGADA BIBLIOTECA T/M</t>
  </si>
  <si>
    <t>ENCARGADA BIBLIOTECA T/V</t>
  </si>
  <si>
    <t>AUXILIAR BIBLIOTECA</t>
  </si>
  <si>
    <t>INSTRUCTOR DE MUSICA</t>
  </si>
  <si>
    <t>ENCARGADO</t>
  </si>
  <si>
    <t>INSTRUCTOR DE MARIACHI MUNICIPAL</t>
  </si>
  <si>
    <t>INTENDENTE (A)</t>
  </si>
  <si>
    <t>INTENDENTE (B)</t>
  </si>
  <si>
    <t>MUSEO</t>
  </si>
  <si>
    <t>CASA DE LA CULTURA</t>
  </si>
  <si>
    <t>CULTURA</t>
  </si>
  <si>
    <t>CHOFER CAMION ESCOLAR (A)</t>
  </si>
  <si>
    <t>CHOFER CAMION ESCOLAR (B)</t>
  </si>
  <si>
    <t>CHOFER CAMION ESCOLAR (C)</t>
  </si>
  <si>
    <t>AUXILIAR ADMINISTRATIVO (A)</t>
  </si>
  <si>
    <t>PROMOTOR (A)</t>
  </si>
  <si>
    <t>PROMOTOR (B)</t>
  </si>
  <si>
    <t>ENCARGADO DE UNIDAD DEPORTIVA</t>
  </si>
  <si>
    <t>PLANEACIÓN Y PARTICIPACIÓN CIUDADANA</t>
  </si>
  <si>
    <t>DEPORTES</t>
  </si>
  <si>
    <t>SUBDIRECTOR</t>
  </si>
  <si>
    <t>ENCARGADO DE OFICINA</t>
  </si>
  <si>
    <t>ENCARGADO DE MAQUINARIA</t>
  </si>
  <si>
    <t>OPERADOR MOTOCONFORMADORA</t>
  </si>
  <si>
    <t>OPERADOR RETROEXCAVADORA</t>
  </si>
  <si>
    <t>OPERADOR MAQUINA D-6</t>
  </si>
  <si>
    <t>OPER. MAQ. CATERPILLAR</t>
  </si>
  <si>
    <t>PROYECTOS ESTRATEGICOS</t>
  </si>
  <si>
    <t>VINCULACIÓN CON PROGRAMAS FEDERALES</t>
  </si>
  <si>
    <t>PROMOCIÓN ECONOMICA</t>
  </si>
  <si>
    <t>FOMENTO AGROPECUARIO</t>
  </si>
  <si>
    <t>JEFE ADMINISTRATIVO (A)</t>
  </si>
  <si>
    <t>AGUA POTABLE</t>
  </si>
  <si>
    <t>TECNICO EN MANTENIMIENTO (A)</t>
  </si>
  <si>
    <t>TECNICO EN MANTENIMIENTO (B)</t>
  </si>
  <si>
    <t>ENCARGADO DE BOMBAS (A)</t>
  </si>
  <si>
    <t>ENCARGADO DE BOMBAS (B)</t>
  </si>
  <si>
    <t>ENCARGADO DE VALVULA LA MISERIA</t>
  </si>
  <si>
    <t>ENCARGADO DE ALCANTARILLADO</t>
  </si>
  <si>
    <t>AUXILIAR DE ALCANTARILLADO</t>
  </si>
  <si>
    <t>CHOFER (A)</t>
  </si>
  <si>
    <t>BARRENDERO (A)</t>
  </si>
  <si>
    <t>BARRENDERO (B)</t>
  </si>
  <si>
    <t>BARRENDERO (C)</t>
  </si>
  <si>
    <t>INTENDENTE AUDITORIO MUNICIPAL</t>
  </si>
  <si>
    <t>INTENDENTE DEL MERCADO MPAL</t>
  </si>
  <si>
    <t>INTENDENTE BAÑOS PUBLICOS</t>
  </si>
  <si>
    <t>INTENDENTE COMPLEJO ADMINISTRATIVO</t>
  </si>
  <si>
    <t>INTENDENTE CADER</t>
  </si>
  <si>
    <t>VELADOR MERCADO MUNICIPAL</t>
  </si>
  <si>
    <t>PARQUES Y JARDINES</t>
  </si>
  <si>
    <t>AYUDANTE</t>
  </si>
  <si>
    <t>ENCARGADO PARQUE MUNICIPAL</t>
  </si>
  <si>
    <t xml:space="preserve">JEFE </t>
  </si>
  <si>
    <t>JEFE ADMINISTRATIVO (B)</t>
  </si>
  <si>
    <t>VETERINARIO</t>
  </si>
  <si>
    <t>VELADOR</t>
  </si>
  <si>
    <t>MECANICO</t>
  </si>
  <si>
    <t>CHOFER RECOLECTOR (A)</t>
  </si>
  <si>
    <t>CHOFER RECOLECTOR (B)</t>
  </si>
  <si>
    <t>RECOLECTOR (A)</t>
  </si>
  <si>
    <t>RECOLECTOR (B)</t>
  </si>
  <si>
    <t>RECOLECTOR (C)</t>
  </si>
  <si>
    <t>RECOLECTOR (D)</t>
  </si>
  <si>
    <t>ALUMBRADO PUBLICO</t>
  </si>
  <si>
    <t>RASTRO</t>
  </si>
  <si>
    <t>CEMENTERIO</t>
  </si>
  <si>
    <t>MANTENIMIENTO VEHICULAR</t>
  </si>
  <si>
    <t>ECOLOGIA</t>
  </si>
  <si>
    <t>ENCARGADO CUENTA PUBLICA</t>
  </si>
  <si>
    <t>ENCARGADO CONTABILIDAD</t>
  </si>
  <si>
    <t>JEFA</t>
  </si>
  <si>
    <t>RECAUDADOR</t>
  </si>
  <si>
    <t>JEFE</t>
  </si>
  <si>
    <t>JEFE DE CATASTRO</t>
  </si>
  <si>
    <t>CAJERA</t>
  </si>
  <si>
    <t>AUXILIAR ADMINISTRATIVO (B)</t>
  </si>
  <si>
    <t>HACIENDA MUNICIPAL</t>
  </si>
  <si>
    <t>DEPARTAMENTO INGRESOS</t>
  </si>
  <si>
    <t>DEPARTAMENTO CATASTRO</t>
  </si>
  <si>
    <t>DEPARTAMENTO EGRESO</t>
  </si>
  <si>
    <t>SEGURIDAD PUBLICA</t>
  </si>
  <si>
    <t>SUBDIRECTOR OPERATIVO</t>
  </si>
  <si>
    <t>COMANDANTE DE TURNO</t>
  </si>
  <si>
    <t>POLICIA MUNICIPAL</t>
  </si>
  <si>
    <t>UNIDAD DE PROTECCIÓN CIVIL</t>
  </si>
  <si>
    <t xml:space="preserve">ASESOR </t>
  </si>
  <si>
    <t>SECRETARIOS TECNICOS</t>
  </si>
  <si>
    <t>JEFE DE TURNO (A)</t>
  </si>
  <si>
    <t>JEFE DE TURNO (B)</t>
  </si>
  <si>
    <t>OFICIAL</t>
  </si>
  <si>
    <t>VIALIDAD</t>
  </si>
  <si>
    <t>INSTITUTO DEL ADULTO MAYOR</t>
  </si>
  <si>
    <t>SECRETARIA (B)</t>
  </si>
  <si>
    <t>INSTITUTO DE LA JUVENTUD</t>
  </si>
  <si>
    <t>Presidencia Municipal</t>
  </si>
  <si>
    <t>Secretaria General</t>
  </si>
  <si>
    <t>Coordinaciòn general de administraciòn</t>
  </si>
  <si>
    <t>Coordinaciòn de construcciones de comunidad y desarrollo integral</t>
  </si>
  <si>
    <t>Coordinaciòn de desarrollo económico y combate a la desigualdad</t>
  </si>
  <si>
    <t>Coordinaciòn de servicios públicos municipales</t>
  </si>
  <si>
    <t>Coordinación de hacienda pública municipal</t>
  </si>
  <si>
    <t>Coordinación de policia preventiva municipal</t>
  </si>
  <si>
    <t>Coordinación de instituciones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</si>
</sst>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4"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3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3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43" fontId="20" fillId="0" borderId="0" applyFont="0" applyFill="0" applyBorder="0" applyAlignment="0" applyProtection="0"/>
  </cellStyleXfs>
  <cellXfs count="624">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4" xfId="0" applyFont="1" applyFill="1" applyBorder="1" applyAlignment="1" applyProtection="1">
      <alignment horizontal="center" vertical="center"/>
    </xf>
    <xf numFmtId="0" fontId="24" fillId="0" borderId="34" xfId="0" applyFont="1" applyFill="1" applyBorder="1" applyAlignment="1" applyProtection="1">
      <alignment vertical="center" wrapText="1"/>
    </xf>
    <xf numFmtId="3" fontId="24" fillId="0" borderId="34" xfId="0" applyNumberFormat="1" applyFont="1" applyFill="1" applyBorder="1" applyAlignment="1" applyProtection="1">
      <alignment vertical="center"/>
    </xf>
    <xf numFmtId="10" fontId="24" fillId="0" borderId="34" xfId="0" applyNumberFormat="1" applyFont="1" applyFill="1" applyBorder="1" applyAlignment="1" applyProtection="1">
      <alignment horizontal="center" vertical="center"/>
    </xf>
    <xf numFmtId="0" fontId="24" fillId="0" borderId="34" xfId="0" applyFont="1" applyFill="1" applyBorder="1" applyAlignment="1" applyProtection="1">
      <alignment vertical="center"/>
    </xf>
    <xf numFmtId="41" fontId="24" fillId="0" borderId="34"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4"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5"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6" xfId="0" applyFill="1" applyBorder="1" applyAlignment="1" applyProtection="1">
      <alignment horizontal="right"/>
      <protection locked="0"/>
    </xf>
    <xf numFmtId="168" fontId="24" fillId="0" borderId="36" xfId="0" applyNumberFormat="1" applyFont="1" applyBorder="1" applyAlignment="1" applyProtection="1">
      <alignment horizontal="center" vertical="center"/>
      <protection locked="0"/>
    </xf>
    <xf numFmtId="0" fontId="24" fillId="0" borderId="36"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5" xfId="24" applyFont="1" applyFill="1" applyBorder="1" applyAlignment="1" applyProtection="1">
      <alignment horizontal="center" vertical="center"/>
    </xf>
    <xf numFmtId="168" fontId="26" fillId="0" borderId="37" xfId="0" applyNumberFormat="1" applyFont="1" applyFill="1" applyBorder="1" applyAlignment="1" applyProtection="1">
      <alignment horizontal="center" vertical="center"/>
    </xf>
    <xf numFmtId="168" fontId="26" fillId="0" borderId="38"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0"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4"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6"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1" xfId="0" applyNumberFormat="1" applyFont="1" applyFill="1" applyBorder="1" applyAlignment="1" applyProtection="1">
      <alignment horizontal="right" vertical="center"/>
    </xf>
    <xf numFmtId="0" fontId="0" fillId="0" borderId="42" xfId="0" applyFill="1" applyBorder="1" applyAlignment="1" applyProtection="1">
      <alignment horizontal="right"/>
      <protection locked="0"/>
    </xf>
    <xf numFmtId="168" fontId="24" fillId="0" borderId="43" xfId="0" applyNumberFormat="1" applyFont="1" applyBorder="1" applyAlignment="1" applyProtection="1">
      <alignment horizontal="center" vertical="center"/>
      <protection locked="0"/>
    </xf>
    <xf numFmtId="0" fontId="24" fillId="0" borderId="43" xfId="0" applyFont="1" applyFill="1" applyBorder="1" applyAlignment="1" applyProtection="1">
      <alignment wrapText="1"/>
      <protection locked="0"/>
    </xf>
    <xf numFmtId="41" fontId="0" fillId="0" borderId="43" xfId="0" applyNumberFormat="1" applyFont="1" applyBorder="1" applyProtection="1">
      <protection locked="0"/>
    </xf>
    <xf numFmtId="0" fontId="0" fillId="0" borderId="43" xfId="0" applyFill="1" applyBorder="1" applyAlignment="1" applyProtection="1">
      <alignment horizontal="right"/>
      <protection locked="0"/>
    </xf>
    <xf numFmtId="0" fontId="22" fillId="0" borderId="41" xfId="0" applyFont="1" applyBorder="1" applyAlignment="1" applyProtection="1">
      <alignment horizontal="right" vertical="center" wrapText="1"/>
      <protection locked="0"/>
    </xf>
    <xf numFmtId="41" fontId="0" fillId="0" borderId="41" xfId="0" applyNumberFormat="1" applyBorder="1" applyAlignment="1" applyProtection="1">
      <alignment horizontal="right" vertical="center"/>
    </xf>
    <xf numFmtId="41" fontId="22" fillId="0" borderId="41" xfId="0" applyNumberFormat="1" applyFont="1" applyBorder="1" applyAlignment="1" applyProtection="1">
      <alignment horizontal="right" vertical="center"/>
    </xf>
    <xf numFmtId="41" fontId="0" fillId="0" borderId="41" xfId="0" applyNumberFormat="1" applyFont="1" applyBorder="1" applyAlignment="1" applyProtection="1">
      <alignment horizontal="right" vertical="center"/>
      <protection locked="0"/>
    </xf>
    <xf numFmtId="41" fontId="32" fillId="15" borderId="41" xfId="0" applyNumberFormat="1" applyFont="1" applyFill="1" applyBorder="1" applyAlignment="1" applyProtection="1">
      <alignment horizontal="right" vertical="center"/>
    </xf>
    <xf numFmtId="0" fontId="32" fillId="14" borderId="41" xfId="0" applyFont="1" applyFill="1" applyBorder="1" applyAlignment="1" applyProtection="1">
      <alignment vertical="center" wrapText="1"/>
    </xf>
    <xf numFmtId="41" fontId="0" fillId="0" borderId="41" xfId="0" applyNumberFormat="1" applyFont="1" applyBorder="1" applyAlignment="1" applyProtection="1">
      <alignment horizontal="right" vertical="center"/>
    </xf>
    <xf numFmtId="41" fontId="7" fillId="0" borderId="41" xfId="0" applyNumberFormat="1" applyFont="1" applyBorder="1" applyAlignment="1" applyProtection="1">
      <alignment horizontal="right" vertical="center" wrapText="1"/>
    </xf>
    <xf numFmtId="41" fontId="7" fillId="0" borderId="41" xfId="0" applyNumberFormat="1" applyFont="1" applyBorder="1" applyAlignment="1" applyProtection="1">
      <alignment horizontal="right" vertical="center"/>
    </xf>
    <xf numFmtId="41" fontId="6" fillId="0" borderId="41" xfId="0" applyNumberFormat="1" applyFont="1" applyBorder="1" applyAlignment="1" applyProtection="1">
      <alignment horizontal="right"/>
    </xf>
    <xf numFmtId="0" fontId="22" fillId="14" borderId="44" xfId="0" applyFont="1" applyFill="1" applyBorder="1" applyAlignment="1" applyProtection="1">
      <alignment horizontal="center" vertical="center"/>
    </xf>
    <xf numFmtId="0" fontId="22" fillId="14" borderId="41" xfId="0" applyFont="1" applyFill="1" applyBorder="1" applyAlignment="1" applyProtection="1">
      <alignment vertical="center" wrapText="1"/>
    </xf>
    <xf numFmtId="0" fontId="24" fillId="0" borderId="41" xfId="0" applyFont="1" applyBorder="1" applyAlignment="1" applyProtection="1">
      <alignment vertical="center"/>
    </xf>
    <xf numFmtId="0" fontId="24" fillId="0" borderId="41" xfId="0" applyFont="1" applyFill="1" applyBorder="1" applyAlignment="1" applyProtection="1">
      <alignment vertical="center" wrapText="1"/>
    </xf>
    <xf numFmtId="0" fontId="0" fillId="14" borderId="41" xfId="0" applyFont="1" applyFill="1" applyBorder="1" applyAlignment="1" applyProtection="1">
      <alignment vertical="center" wrapText="1"/>
    </xf>
    <xf numFmtId="0" fontId="0" fillId="0" borderId="41" xfId="0" applyFont="1" applyFill="1" applyBorder="1" applyAlignment="1" applyProtection="1">
      <alignment vertical="center" wrapText="1"/>
    </xf>
    <xf numFmtId="0" fontId="24" fillId="0" borderId="44" xfId="0" applyFont="1" applyFill="1" applyBorder="1" applyAlignment="1" applyProtection="1">
      <alignment horizontal="center" vertical="center"/>
    </xf>
    <xf numFmtId="0" fontId="32" fillId="14" borderId="44"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14" borderId="44" xfId="0" applyFont="1" applyFill="1" applyBorder="1" applyAlignment="1" applyProtection="1">
      <alignment horizontal="center" vertical="center"/>
    </xf>
    <xf numFmtId="165" fontId="24" fillId="0" borderId="41" xfId="0" applyNumberFormat="1" applyFont="1" applyFill="1" applyBorder="1" applyAlignment="1" applyProtection="1">
      <alignment horizontal="center" vertical="center"/>
      <protection locked="0"/>
    </xf>
    <xf numFmtId="0" fontId="24" fillId="0" borderId="41" xfId="0" applyFont="1" applyFill="1" applyBorder="1" applyAlignment="1" applyProtection="1">
      <alignment vertical="center"/>
      <protection locked="0"/>
    </xf>
    <xf numFmtId="0" fontId="24" fillId="0" borderId="41" xfId="0" applyFont="1" applyFill="1" applyBorder="1" applyAlignment="1" applyProtection="1">
      <alignment vertical="center" wrapText="1"/>
      <protection locked="0"/>
    </xf>
    <xf numFmtId="0" fontId="31" fillId="0" borderId="47"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4"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48" xfId="0" applyNumberFormat="1" applyFill="1" applyBorder="1" applyProtection="1">
      <protection locked="0"/>
    </xf>
    <xf numFmtId="42" fontId="0" fillId="0" borderId="48" xfId="0" applyNumberFormat="1" applyBorder="1"/>
    <xf numFmtId="0" fontId="31" fillId="0" borderId="49" xfId="0" applyFont="1" applyFill="1" applyBorder="1" applyAlignment="1" applyProtection="1">
      <alignment vertical="center"/>
    </xf>
    <xf numFmtId="0" fontId="31" fillId="0" borderId="45" xfId="0" applyFont="1" applyFill="1" applyBorder="1" applyAlignment="1" applyProtection="1">
      <alignment horizontal="center" vertical="center"/>
    </xf>
    <xf numFmtId="0" fontId="0" fillId="0" borderId="34"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1" xfId="0" applyNumberFormat="1" applyFont="1" applyFill="1" applyBorder="1" applyAlignment="1" applyProtection="1">
      <alignment horizontal="center" vertical="center"/>
    </xf>
    <xf numFmtId="9" fontId="24" fillId="0" borderId="41" xfId="0" applyNumberFormat="1" applyFont="1" applyFill="1" applyBorder="1" applyAlignment="1" applyProtection="1">
      <alignment vertical="center" wrapText="1"/>
    </xf>
    <xf numFmtId="49" fontId="28" fillId="14" borderId="41" xfId="0" applyNumberFormat="1" applyFont="1" applyFill="1" applyBorder="1" applyAlignment="1" applyProtection="1">
      <alignment horizontal="center" vertical="center"/>
    </xf>
    <xf numFmtId="0" fontId="36" fillId="19" borderId="56" xfId="0" applyFont="1" applyFill="1" applyBorder="1" applyAlignment="1" applyProtection="1">
      <alignment horizontal="center" vertical="center"/>
    </xf>
    <xf numFmtId="0" fontId="34" fillId="19" borderId="34" xfId="0" applyFont="1" applyFill="1" applyBorder="1" applyAlignment="1" applyProtection="1">
      <alignment horizontal="center"/>
    </xf>
    <xf numFmtId="41" fontId="34" fillId="19" borderId="34" xfId="0" applyNumberFormat="1" applyFont="1" applyFill="1" applyBorder="1" applyAlignment="1" applyProtection="1">
      <alignment horizontal="center"/>
    </xf>
    <xf numFmtId="9" fontId="34" fillId="19" borderId="34" xfId="0" applyNumberFormat="1" applyFont="1" applyFill="1" applyBorder="1" applyAlignment="1" applyProtection="1">
      <alignment horizontal="center" vertical="center"/>
    </xf>
    <xf numFmtId="0" fontId="25" fillId="0" borderId="35" xfId="24" applyFont="1" applyFill="1" applyBorder="1" applyAlignment="1" applyProtection="1">
      <alignment horizontal="left" vertical="center"/>
    </xf>
    <xf numFmtId="9" fontId="25" fillId="14" borderId="40" xfId="27" applyNumberFormat="1" applyFont="1" applyFill="1" applyBorder="1" applyAlignment="1" applyProtection="1">
      <alignment horizontal="center" vertical="center"/>
    </xf>
    <xf numFmtId="9" fontId="25" fillId="14" borderId="63" xfId="27" applyNumberFormat="1" applyFont="1" applyFill="1" applyBorder="1" applyAlignment="1" applyProtection="1">
      <alignment horizontal="center" vertical="center"/>
    </xf>
    <xf numFmtId="9" fontId="25" fillId="14" borderId="65" xfId="27" applyNumberFormat="1" applyFont="1" applyFill="1" applyBorder="1" applyAlignment="1" applyProtection="1">
      <alignment horizontal="center" vertical="center"/>
    </xf>
    <xf numFmtId="0" fontId="0" fillId="0" borderId="67" xfId="0" applyFill="1" applyBorder="1" applyAlignment="1" applyProtection="1">
      <alignment horizontal="right"/>
      <protection locked="0"/>
    </xf>
    <xf numFmtId="0" fontId="22" fillId="0" borderId="68" xfId="0" applyFont="1" applyBorder="1" applyAlignment="1" applyProtection="1">
      <alignment horizontal="right" vertical="center" wrapText="1"/>
      <protection locked="0"/>
    </xf>
    <xf numFmtId="41" fontId="0" fillId="0" borderId="68" xfId="0" applyNumberFormat="1" applyBorder="1" applyAlignment="1" applyProtection="1">
      <alignment horizontal="right" vertical="center"/>
    </xf>
    <xf numFmtId="41" fontId="22" fillId="0" borderId="68" xfId="0" applyNumberFormat="1" applyFont="1" applyBorder="1" applyAlignment="1" applyProtection="1">
      <alignment horizontal="right" vertical="center"/>
    </xf>
    <xf numFmtId="41" fontId="32" fillId="14" borderId="68" xfId="0" applyNumberFormat="1" applyFont="1" applyFill="1" applyBorder="1" applyAlignment="1" applyProtection="1">
      <alignment horizontal="right" vertical="center"/>
    </xf>
    <xf numFmtId="41" fontId="0" fillId="0" borderId="68" xfId="0" applyNumberFormat="1" applyFont="1" applyBorder="1" applyAlignment="1" applyProtection="1">
      <alignment horizontal="right" vertical="center"/>
      <protection locked="0"/>
    </xf>
    <xf numFmtId="41" fontId="32" fillId="15" borderId="68" xfId="0" applyNumberFormat="1" applyFont="1" applyFill="1" applyBorder="1" applyAlignment="1" applyProtection="1">
      <alignment horizontal="right" vertical="center"/>
    </xf>
    <xf numFmtId="41" fontId="0" fillId="0" borderId="68" xfId="0" applyNumberFormat="1" applyFont="1" applyBorder="1" applyAlignment="1" applyProtection="1">
      <alignment horizontal="right" vertical="center"/>
    </xf>
    <xf numFmtId="41" fontId="7" fillId="0" borderId="68" xfId="0" applyNumberFormat="1" applyFont="1" applyBorder="1" applyAlignment="1" applyProtection="1">
      <alignment horizontal="right" vertical="center" wrapText="1"/>
    </xf>
    <xf numFmtId="41" fontId="7" fillId="0" borderId="68" xfId="0" applyNumberFormat="1" applyFont="1" applyBorder="1" applyAlignment="1" applyProtection="1">
      <alignment horizontal="right" vertical="center"/>
    </xf>
    <xf numFmtId="41" fontId="6" fillId="0" borderId="68" xfId="0" applyNumberFormat="1" applyFont="1" applyBorder="1" applyAlignment="1" applyProtection="1">
      <alignment horizontal="right"/>
    </xf>
    <xf numFmtId="41" fontId="21" fillId="19" borderId="68" xfId="0" applyNumberFormat="1" applyFont="1" applyFill="1" applyBorder="1" applyAlignment="1" applyProtection="1">
      <alignment horizontal="right" vertical="center"/>
    </xf>
    <xf numFmtId="41" fontId="21" fillId="19" borderId="41" xfId="0" applyNumberFormat="1" applyFont="1" applyFill="1" applyBorder="1" applyAlignment="1" applyProtection="1">
      <alignment horizontal="right" vertical="center"/>
    </xf>
    <xf numFmtId="0" fontId="27" fillId="0" borderId="47"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1" xfId="0" applyFont="1" applyFill="1" applyBorder="1" applyAlignment="1" applyProtection="1">
      <alignment horizontal="center" vertical="center"/>
    </xf>
    <xf numFmtId="0" fontId="24" fillId="0" borderId="75" xfId="0" applyFont="1" applyFill="1" applyBorder="1" applyAlignment="1" applyProtection="1">
      <alignment vertical="center" wrapText="1"/>
    </xf>
    <xf numFmtId="49" fontId="21" fillId="0" borderId="89" xfId="0" applyNumberFormat="1" applyFont="1" applyFill="1" applyBorder="1" applyAlignment="1" applyProtection="1">
      <alignment horizontal="center" vertical="center"/>
    </xf>
    <xf numFmtId="49" fontId="21" fillId="0" borderId="88"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0" xfId="0" applyNumberFormat="1" applyFont="1" applyFill="1" applyBorder="1" applyAlignment="1" applyProtection="1">
      <alignment horizontal="center" vertical="center"/>
    </xf>
    <xf numFmtId="0" fontId="24" fillId="0" borderId="91" xfId="0" applyFont="1" applyFill="1" applyBorder="1" applyAlignment="1" applyProtection="1">
      <alignment vertical="center" wrapText="1"/>
    </xf>
    <xf numFmtId="49" fontId="21" fillId="0" borderId="93" xfId="0" applyNumberFormat="1" applyFont="1" applyFill="1" applyBorder="1" applyAlignment="1" applyProtection="1">
      <alignment horizontal="center" vertical="center"/>
    </xf>
    <xf numFmtId="49" fontId="21" fillId="0" borderId="92" xfId="0" applyNumberFormat="1" applyFont="1" applyFill="1" applyBorder="1" applyAlignment="1" applyProtection="1">
      <alignment horizontal="center" vertical="center" wrapText="1"/>
    </xf>
    <xf numFmtId="49" fontId="28" fillId="14" borderId="69" xfId="0" applyNumberFormat="1" applyFont="1" applyFill="1" applyBorder="1" applyAlignment="1" applyProtection="1">
      <alignment horizontal="center" vertical="center"/>
    </xf>
    <xf numFmtId="49" fontId="24" fillId="0" borderId="69" xfId="0" applyNumberFormat="1" applyFont="1" applyFill="1" applyBorder="1" applyAlignment="1" applyProtection="1">
      <alignment horizontal="center" vertical="center"/>
    </xf>
    <xf numFmtId="49" fontId="28" fillId="0" borderId="69" xfId="0" applyNumberFormat="1" applyFont="1" applyFill="1" applyBorder="1" applyAlignment="1" applyProtection="1">
      <alignment horizontal="center" vertical="center"/>
    </xf>
    <xf numFmtId="49" fontId="24" fillId="0" borderId="94"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5" xfId="0" applyNumberFormat="1" applyFont="1" applyFill="1" applyBorder="1" applyAlignment="1">
      <alignment horizontal="right" vertical="center"/>
    </xf>
    <xf numFmtId="0" fontId="24" fillId="0" borderId="15" xfId="0" applyFont="1" applyFill="1" applyBorder="1" applyAlignment="1">
      <alignment horizontal="center" vertical="center"/>
    </xf>
    <xf numFmtId="0" fontId="24" fillId="0" borderId="15" xfId="0" applyFont="1" applyFill="1" applyBorder="1" applyAlignment="1">
      <alignment vertical="center" wrapText="1"/>
    </xf>
    <xf numFmtId="0" fontId="0" fillId="0" borderId="11" xfId="0" applyFill="1" applyBorder="1" applyAlignment="1">
      <alignment horizontal="justify" vertical="center" wrapText="1"/>
    </xf>
    <xf numFmtId="0" fontId="35" fillId="19" borderId="44" xfId="0" applyFont="1" applyFill="1" applyBorder="1" applyAlignment="1" applyProtection="1">
      <alignment horizontal="center" vertical="center"/>
    </xf>
    <xf numFmtId="0" fontId="35" fillId="19" borderId="41" xfId="0" applyFont="1" applyFill="1" applyBorder="1" applyAlignment="1" applyProtection="1">
      <alignment vertical="center" wrapText="1"/>
    </xf>
    <xf numFmtId="41" fontId="38" fillId="19" borderId="41" xfId="0" applyNumberFormat="1" applyFont="1" applyFill="1" applyBorder="1" applyAlignment="1" applyProtection="1">
      <alignment horizontal="right" vertical="center"/>
    </xf>
    <xf numFmtId="41" fontId="38" fillId="19" borderId="80"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2" xfId="0" applyFont="1" applyFill="1" applyBorder="1" applyAlignment="1" applyProtection="1">
      <alignment vertical="center"/>
    </xf>
    <xf numFmtId="0" fontId="35" fillId="19" borderId="83" xfId="0" applyFont="1" applyFill="1" applyBorder="1" applyAlignment="1" applyProtection="1">
      <alignment horizontal="right" vertical="center"/>
    </xf>
    <xf numFmtId="0" fontId="35" fillId="0" borderId="0" xfId="0" applyFont="1"/>
    <xf numFmtId="0" fontId="32" fillId="19" borderId="45"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68" xfId="0" applyNumberFormat="1" applyFont="1" applyBorder="1" applyAlignment="1" applyProtection="1">
      <alignment horizontal="right"/>
    </xf>
    <xf numFmtId="41" fontId="0" fillId="0" borderId="41" xfId="0" applyNumberFormat="1" applyFont="1" applyBorder="1" applyAlignment="1" applyProtection="1">
      <alignment horizontal="right"/>
    </xf>
    <xf numFmtId="41" fontId="22" fillId="22" borderId="68" xfId="0" applyNumberFormat="1" applyFont="1" applyFill="1" applyBorder="1" applyAlignment="1" applyProtection="1">
      <alignment horizontal="right" vertical="center"/>
    </xf>
    <xf numFmtId="41" fontId="22" fillId="22" borderId="41" xfId="0" applyNumberFormat="1" applyFont="1" applyFill="1" applyBorder="1" applyAlignment="1" applyProtection="1">
      <alignment horizontal="right" vertical="center"/>
    </xf>
    <xf numFmtId="41" fontId="32" fillId="22" borderId="68" xfId="0" applyNumberFormat="1" applyFont="1" applyFill="1" applyBorder="1" applyAlignment="1" applyProtection="1">
      <alignment horizontal="right" vertical="center"/>
    </xf>
    <xf numFmtId="41" fontId="32" fillId="22" borderId="41" xfId="0" applyNumberFormat="1" applyFont="1" applyFill="1" applyBorder="1" applyAlignment="1" applyProtection="1">
      <alignment horizontal="right" vertical="center"/>
    </xf>
    <xf numFmtId="41" fontId="6" fillId="22" borderId="68" xfId="0" applyNumberFormat="1" applyFont="1" applyFill="1" applyBorder="1" applyAlignment="1" applyProtection="1">
      <alignment horizontal="right" vertical="center"/>
    </xf>
    <xf numFmtId="41" fontId="6" fillId="22" borderId="41" xfId="0" applyNumberFormat="1" applyFont="1" applyFill="1" applyBorder="1" applyAlignment="1" applyProtection="1">
      <alignment horizontal="right" vertical="center"/>
    </xf>
    <xf numFmtId="41" fontId="27" fillId="22" borderId="68" xfId="0" applyNumberFormat="1" applyFont="1" applyFill="1" applyBorder="1" applyAlignment="1" applyProtection="1">
      <alignment horizontal="right" vertical="center"/>
    </xf>
    <xf numFmtId="41" fontId="27" fillId="22" borderId="41" xfId="0" applyNumberFormat="1" applyFont="1" applyFill="1" applyBorder="1" applyAlignment="1" applyProtection="1">
      <alignment horizontal="right" vertical="center"/>
    </xf>
    <xf numFmtId="41" fontId="0" fillId="22" borderId="68" xfId="0" applyNumberFormat="1" applyFont="1" applyFill="1" applyBorder="1" applyAlignment="1" applyProtection="1">
      <alignment horizontal="right" vertical="center"/>
    </xf>
    <xf numFmtId="41" fontId="0" fillId="22" borderId="41" xfId="0" applyNumberFormat="1" applyFont="1" applyFill="1" applyBorder="1" applyAlignment="1" applyProtection="1">
      <alignment horizontal="right" vertical="center"/>
    </xf>
    <xf numFmtId="41" fontId="0" fillId="22" borderId="68" xfId="0" applyNumberFormat="1" applyFont="1" applyFill="1" applyBorder="1" applyAlignment="1" applyProtection="1">
      <alignment horizontal="right" vertical="center"/>
      <protection locked="0"/>
    </xf>
    <xf numFmtId="41" fontId="0" fillId="22" borderId="41" xfId="0" applyNumberFormat="1" applyFont="1" applyFill="1" applyBorder="1" applyAlignment="1" applyProtection="1">
      <alignment horizontal="right" vertical="center"/>
      <protection locked="0"/>
    </xf>
    <xf numFmtId="41" fontId="0" fillId="0" borderId="88" xfId="0" applyNumberFormat="1" applyFont="1" applyBorder="1" applyAlignment="1" applyProtection="1">
      <alignment horizontal="right" vertical="center"/>
    </xf>
    <xf numFmtId="41" fontId="0" fillId="0" borderId="127" xfId="0" applyNumberFormat="1" applyFont="1" applyBorder="1" applyAlignment="1" applyProtection="1">
      <alignment horizontal="right" vertical="center"/>
    </xf>
    <xf numFmtId="41" fontId="0" fillId="22" borderId="125" xfId="0" applyNumberFormat="1" applyFont="1" applyFill="1" applyBorder="1" applyAlignment="1" applyProtection="1">
      <alignment horizontal="right" vertical="center"/>
    </xf>
    <xf numFmtId="41" fontId="0" fillId="22" borderId="98" xfId="0" applyNumberFormat="1" applyFont="1" applyFill="1" applyBorder="1" applyAlignment="1" applyProtection="1">
      <alignment horizontal="right" vertical="center"/>
    </xf>
    <xf numFmtId="41" fontId="7" fillId="22" borderId="68" xfId="0" applyNumberFormat="1" applyFont="1" applyFill="1" applyBorder="1" applyAlignment="1" applyProtection="1">
      <alignment horizontal="right" vertical="center"/>
    </xf>
    <xf numFmtId="41" fontId="7" fillId="22" borderId="41" xfId="0" applyNumberFormat="1" applyFont="1" applyFill="1" applyBorder="1" applyAlignment="1" applyProtection="1">
      <alignment horizontal="right" vertical="center"/>
    </xf>
    <xf numFmtId="41" fontId="22" fillId="21" borderId="68" xfId="0" applyNumberFormat="1" applyFont="1" applyFill="1" applyBorder="1" applyAlignment="1" applyProtection="1">
      <alignment horizontal="right" vertical="center"/>
    </xf>
    <xf numFmtId="41" fontId="22" fillId="21" borderId="41" xfId="0" applyNumberFormat="1" applyFont="1" applyFill="1" applyBorder="1" applyAlignment="1" applyProtection="1">
      <alignment horizontal="right" vertical="center"/>
    </xf>
    <xf numFmtId="41" fontId="0" fillId="21" borderId="68" xfId="0" applyNumberFormat="1" applyFont="1" applyFill="1" applyBorder="1" applyAlignment="1" applyProtection="1">
      <alignment horizontal="right" vertical="center"/>
    </xf>
    <xf numFmtId="41" fontId="0" fillId="21" borderId="41" xfId="0" applyNumberFormat="1" applyFont="1" applyFill="1" applyBorder="1" applyAlignment="1" applyProtection="1">
      <alignment horizontal="right" vertical="center"/>
    </xf>
    <xf numFmtId="0" fontId="24" fillId="13" borderId="41" xfId="0" applyFont="1" applyFill="1" applyBorder="1" applyAlignment="1" applyProtection="1">
      <alignment vertical="center" wrapText="1"/>
    </xf>
    <xf numFmtId="41" fontId="32" fillId="19" borderId="78" xfId="0" applyNumberFormat="1" applyFont="1" applyFill="1" applyBorder="1" applyAlignment="1">
      <alignment horizontal="center" vertical="center" wrapText="1"/>
    </xf>
    <xf numFmtId="41" fontId="38" fillId="19" borderId="78" xfId="0" applyNumberFormat="1" applyFont="1" applyFill="1" applyBorder="1" applyAlignment="1">
      <alignment horizontal="center" vertical="center" wrapText="1"/>
    </xf>
    <xf numFmtId="0" fontId="32" fillId="19" borderId="77" xfId="0" applyFont="1" applyFill="1" applyBorder="1" applyAlignment="1">
      <alignment horizontal="center" vertical="center" wrapText="1"/>
    </xf>
    <xf numFmtId="0" fontId="32" fillId="19" borderId="78" xfId="0" applyFont="1" applyFill="1" applyBorder="1" applyAlignment="1">
      <alignment horizontal="center" vertical="center" wrapText="1"/>
    </xf>
    <xf numFmtId="0" fontId="32" fillId="19" borderId="79" xfId="0" applyFont="1" applyFill="1" applyBorder="1" applyAlignment="1">
      <alignment horizontal="center" vertical="center" wrapText="1"/>
    </xf>
    <xf numFmtId="0" fontId="32" fillId="0" borderId="71" xfId="0" applyFont="1" applyFill="1" applyBorder="1" applyAlignment="1" applyProtection="1">
      <alignment horizontal="center" vertical="center" wrapText="1"/>
    </xf>
    <xf numFmtId="0" fontId="32" fillId="0" borderId="72" xfId="0" applyFont="1" applyFill="1" applyBorder="1" applyAlignment="1" applyProtection="1">
      <alignment horizontal="center" vertical="center" wrapText="1"/>
    </xf>
    <xf numFmtId="164" fontId="32" fillId="0" borderId="73" xfId="0" applyNumberFormat="1" applyFont="1" applyFill="1" applyBorder="1" applyAlignment="1" applyProtection="1">
      <alignment horizontal="center" vertical="center" wrapText="1"/>
    </xf>
    <xf numFmtId="0" fontId="35" fillId="19" borderId="69" xfId="0" applyFont="1" applyFill="1" applyBorder="1" applyAlignment="1" applyProtection="1">
      <alignment horizontal="center" vertical="center" wrapText="1"/>
    </xf>
    <xf numFmtId="0" fontId="35" fillId="19" borderId="41" xfId="0" applyFont="1" applyFill="1" applyBorder="1" applyAlignment="1" applyProtection="1">
      <alignment horizontal="left" vertical="center" wrapText="1"/>
    </xf>
    <xf numFmtId="168" fontId="35" fillId="19" borderId="41" xfId="0" applyNumberFormat="1" applyFont="1" applyFill="1" applyBorder="1" applyAlignment="1" applyProtection="1">
      <alignment horizontal="left" vertical="center"/>
    </xf>
    <xf numFmtId="0" fontId="35" fillId="19" borderId="41" xfId="0" applyNumberFormat="1" applyFont="1" applyFill="1" applyBorder="1" applyAlignment="1" applyProtection="1">
      <alignment horizontal="left" vertical="center" wrapText="1"/>
    </xf>
    <xf numFmtId="0" fontId="35" fillId="19" borderId="41" xfId="0" applyNumberFormat="1" applyFont="1" applyFill="1" applyBorder="1" applyAlignment="1" applyProtection="1">
      <alignment horizontal="left" vertical="center"/>
    </xf>
    <xf numFmtId="168" fontId="35" fillId="19" borderId="41" xfId="0" applyNumberFormat="1" applyFont="1" applyFill="1" applyBorder="1" applyAlignment="1" applyProtection="1">
      <alignment horizontal="left" vertical="center" wrapText="1"/>
    </xf>
    <xf numFmtId="168" fontId="38" fillId="19" borderId="35" xfId="0" applyNumberFormat="1" applyFont="1" applyFill="1" applyBorder="1" applyAlignment="1" applyProtection="1">
      <alignment horizontal="center" vertical="center"/>
    </xf>
    <xf numFmtId="9" fontId="38" fillId="19" borderId="40" xfId="27" applyNumberFormat="1" applyFont="1" applyFill="1" applyBorder="1" applyAlignment="1" applyProtection="1">
      <alignment horizontal="center" vertical="center"/>
    </xf>
    <xf numFmtId="9" fontId="38" fillId="19" borderId="64" xfId="27" applyNumberFormat="1" applyFont="1" applyFill="1" applyBorder="1" applyAlignment="1" applyProtection="1">
      <alignment horizontal="center" vertical="center"/>
    </xf>
    <xf numFmtId="10" fontId="43" fillId="19" borderId="66" xfId="27" applyNumberFormat="1" applyFont="1" applyFill="1" applyBorder="1" applyAlignment="1" applyProtection="1">
      <alignment horizontal="center" vertical="center"/>
    </xf>
    <xf numFmtId="168" fontId="38" fillId="19" borderId="59" xfId="0" applyNumberFormat="1" applyFont="1" applyFill="1" applyBorder="1" applyAlignment="1" applyProtection="1">
      <alignment horizontal="center" vertical="center"/>
    </xf>
    <xf numFmtId="9" fontId="38" fillId="19" borderId="60" xfId="27" applyNumberFormat="1" applyFont="1" applyFill="1" applyBorder="1" applyAlignment="1" applyProtection="1">
      <alignment horizontal="center" vertical="center"/>
    </xf>
    <xf numFmtId="0" fontId="38" fillId="19" borderId="56" xfId="0" applyFont="1" applyFill="1" applyBorder="1" applyAlignment="1" applyProtection="1">
      <alignment horizontal="center"/>
    </xf>
    <xf numFmtId="0" fontId="38" fillId="19" borderId="57" xfId="0" applyFont="1" applyFill="1" applyBorder="1" applyAlignment="1" applyProtection="1">
      <alignment horizontal="center"/>
    </xf>
    <xf numFmtId="41" fontId="38" fillId="19" borderId="57" xfId="0" applyNumberFormat="1" applyFont="1" applyFill="1" applyBorder="1" applyAlignment="1" applyProtection="1">
      <alignment horizontal="center"/>
    </xf>
    <xf numFmtId="9" fontId="38" fillId="19" borderId="58" xfId="0" applyNumberFormat="1" applyFont="1" applyFill="1" applyBorder="1" applyAlignment="1" applyProtection="1">
      <alignment horizontal="center" vertical="center"/>
    </xf>
    <xf numFmtId="0" fontId="43" fillId="19" borderId="57" xfId="0" applyFont="1" applyFill="1" applyBorder="1" applyAlignment="1" applyProtection="1">
      <alignment horizontal="right" vertical="center" wrapText="1"/>
    </xf>
    <xf numFmtId="41" fontId="43" fillId="19" borderId="34" xfId="0" applyNumberFormat="1" applyFont="1" applyFill="1" applyBorder="1" applyAlignment="1" applyProtection="1">
      <alignment vertical="center"/>
    </xf>
    <xf numFmtId="10" fontId="43" fillId="19" borderId="34" xfId="0" applyNumberFormat="1" applyFont="1" applyFill="1" applyBorder="1" applyAlignment="1" applyProtection="1">
      <alignment vertical="center"/>
    </xf>
    <xf numFmtId="0" fontId="38" fillId="19" borderId="34" xfId="0" applyFont="1" applyFill="1" applyBorder="1" applyAlignment="1" applyProtection="1">
      <alignment horizontal="center"/>
    </xf>
    <xf numFmtId="41" fontId="38" fillId="19" borderId="34" xfId="0" applyNumberFormat="1" applyFont="1" applyFill="1" applyBorder="1" applyAlignment="1" applyProtection="1">
      <alignment horizontal="center"/>
    </xf>
    <xf numFmtId="9" fontId="38" fillId="19" borderId="34" xfId="0" applyNumberFormat="1" applyFont="1" applyFill="1" applyBorder="1" applyAlignment="1" applyProtection="1">
      <alignment horizontal="center" vertical="center"/>
    </xf>
    <xf numFmtId="0" fontId="25" fillId="19" borderId="56" xfId="0" applyFont="1" applyFill="1" applyBorder="1" applyAlignment="1" applyProtection="1">
      <alignment horizontal="center" vertical="center"/>
    </xf>
    <xf numFmtId="10" fontId="43" fillId="19" borderId="34" xfId="27" applyNumberFormat="1" applyFont="1" applyFill="1" applyBorder="1" applyAlignment="1" applyProtection="1">
      <alignment horizontal="center" vertical="center"/>
    </xf>
    <xf numFmtId="168" fontId="35" fillId="19" borderId="59" xfId="0" applyNumberFormat="1" applyFont="1" applyFill="1" applyBorder="1" applyAlignment="1" applyProtection="1">
      <alignment horizontal="center" vertical="center"/>
    </xf>
    <xf numFmtId="9" fontId="35" fillId="19" borderId="60" xfId="27" applyNumberFormat="1" applyFont="1" applyFill="1" applyBorder="1" applyAlignment="1" applyProtection="1">
      <alignment horizontal="center" vertical="center"/>
    </xf>
    <xf numFmtId="168" fontId="35" fillId="19" borderId="35" xfId="0" applyNumberFormat="1" applyFont="1" applyFill="1" applyBorder="1" applyAlignment="1" applyProtection="1">
      <alignment horizontal="center" vertical="center"/>
    </xf>
    <xf numFmtId="9" fontId="35" fillId="19" borderId="40" xfId="27" applyNumberFormat="1" applyFont="1" applyFill="1" applyBorder="1" applyAlignment="1" applyProtection="1">
      <alignment horizontal="center" vertical="center"/>
    </xf>
    <xf numFmtId="10" fontId="40" fillId="19" borderId="62" xfId="27" applyNumberFormat="1" applyFont="1" applyFill="1" applyBorder="1" applyAlignment="1" applyProtection="1">
      <alignment horizontal="center" vertical="center"/>
    </xf>
    <xf numFmtId="0" fontId="32" fillId="19" borderId="56" xfId="0" applyFont="1" applyFill="1" applyBorder="1" applyAlignment="1" applyProtection="1">
      <alignment horizontal="center" vertical="center"/>
    </xf>
    <xf numFmtId="0" fontId="32" fillId="19" borderId="57" xfId="0" applyFont="1" applyFill="1" applyBorder="1" applyAlignment="1" applyProtection="1">
      <alignment horizontal="center" vertical="center"/>
    </xf>
    <xf numFmtId="41" fontId="32" fillId="19" borderId="57" xfId="0" applyNumberFormat="1" applyFont="1" applyFill="1" applyBorder="1" applyAlignment="1" applyProtection="1">
      <alignment horizontal="center" vertical="center"/>
    </xf>
    <xf numFmtId="9" fontId="32" fillId="19" borderId="58" xfId="0" applyNumberFormat="1" applyFont="1" applyFill="1" applyBorder="1" applyAlignment="1" applyProtection="1">
      <alignment horizontal="center" vertical="center"/>
    </xf>
    <xf numFmtId="0" fontId="37" fillId="19" borderId="56" xfId="0" applyFont="1" applyFill="1" applyBorder="1" applyAlignment="1" applyProtection="1">
      <alignment horizontal="center" vertical="center"/>
    </xf>
    <xf numFmtId="0" fontId="44" fillId="19" borderId="57" xfId="0" applyFont="1" applyFill="1" applyBorder="1" applyAlignment="1" applyProtection="1">
      <alignment horizontal="right" vertical="center" wrapText="1"/>
    </xf>
    <xf numFmtId="41" fontId="44" fillId="19" borderId="34" xfId="0" applyNumberFormat="1" applyFont="1" applyFill="1" applyBorder="1" applyAlignment="1" applyProtection="1">
      <alignment vertical="center"/>
    </xf>
    <xf numFmtId="10" fontId="44" fillId="19" borderId="34" xfId="0" applyNumberFormat="1" applyFont="1" applyFill="1" applyBorder="1" applyAlignment="1" applyProtection="1">
      <alignment vertical="center"/>
    </xf>
    <xf numFmtId="41" fontId="35" fillId="19" borderId="85" xfId="0" applyNumberFormat="1" applyFont="1" applyFill="1" applyBorder="1" applyAlignment="1" applyProtection="1">
      <alignment horizontal="center" vertical="center"/>
    </xf>
    <xf numFmtId="49" fontId="35" fillId="19" borderId="86" xfId="0" applyNumberFormat="1" applyFont="1" applyFill="1" applyBorder="1" applyAlignment="1" applyProtection="1">
      <alignment horizontal="center" vertical="center"/>
    </xf>
    <xf numFmtId="0" fontId="35" fillId="19" borderId="82" xfId="0" applyFont="1" applyFill="1" applyBorder="1" applyAlignment="1" applyProtection="1">
      <alignment horizontal="center" vertical="center"/>
    </xf>
    <xf numFmtId="0" fontId="35" fillId="19" borderId="83" xfId="0" applyFont="1" applyFill="1" applyBorder="1" applyAlignment="1" applyProtection="1">
      <alignment horizontal="center" vertical="center"/>
    </xf>
    <xf numFmtId="0" fontId="40" fillId="19" borderId="83" xfId="0" applyFont="1" applyFill="1" applyBorder="1" applyAlignment="1" applyProtection="1">
      <alignment horizontal="right" vertical="center" wrapText="1"/>
    </xf>
    <xf numFmtId="49" fontId="32" fillId="19" borderId="88"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wrapText="1"/>
    </xf>
    <xf numFmtId="49" fontId="32" fillId="19" borderId="69" xfId="0" applyNumberFormat="1" applyFont="1" applyFill="1" applyBorder="1" applyAlignment="1" applyProtection="1">
      <alignment horizontal="center" vertical="center"/>
    </xf>
    <xf numFmtId="0" fontId="37" fillId="0" borderId="69" xfId="24" applyFont="1" applyFill="1" applyBorder="1" applyAlignment="1" applyProtection="1">
      <alignment horizontal="center" vertical="center"/>
    </xf>
    <xf numFmtId="0" fontId="33" fillId="0" borderId="41" xfId="0" applyFont="1" applyFill="1" applyBorder="1" applyAlignment="1" applyProtection="1">
      <alignment horizontal="left" vertical="center" wrapText="1"/>
    </xf>
    <xf numFmtId="3" fontId="32" fillId="0" borderId="41" xfId="0" applyNumberFormat="1" applyFont="1" applyFill="1" applyBorder="1" applyAlignment="1" applyProtection="1">
      <alignment vertical="center"/>
    </xf>
    <xf numFmtId="0" fontId="37" fillId="0" borderId="126" xfId="24" applyFont="1" applyFill="1" applyBorder="1" applyAlignment="1" applyProtection="1">
      <alignment horizontal="center" vertical="center"/>
    </xf>
    <xf numFmtId="0" fontId="33" fillId="0" borderId="127" xfId="0" applyFont="1" applyFill="1" applyBorder="1" applyAlignment="1" applyProtection="1">
      <alignment horizontal="left" vertical="center" wrapText="1"/>
    </xf>
    <xf numFmtId="0" fontId="24" fillId="0" borderId="34"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0" xfId="0" applyNumberFormat="1" applyFont="1" applyFill="1" applyBorder="1" applyAlignment="1" applyProtection="1">
      <alignment vertical="center"/>
    </xf>
    <xf numFmtId="37" fontId="32" fillId="19" borderId="70" xfId="0" applyNumberFormat="1" applyFont="1" applyFill="1" applyBorder="1" applyAlignment="1" applyProtection="1">
      <alignment horizontal="right" vertical="center" wrapText="1"/>
    </xf>
    <xf numFmtId="37" fontId="32" fillId="23" borderId="70" xfId="0" applyNumberFormat="1" applyFont="1" applyFill="1" applyBorder="1" applyAlignment="1" applyProtection="1">
      <alignment vertical="center"/>
    </xf>
    <xf numFmtId="37" fontId="0" fillId="0" borderId="70" xfId="0" applyNumberFormat="1" applyFont="1" applyFill="1" applyBorder="1" applyAlignment="1" applyProtection="1">
      <alignment vertical="center"/>
      <protection locked="0"/>
    </xf>
    <xf numFmtId="37" fontId="37" fillId="0" borderId="70" xfId="0" applyNumberFormat="1" applyFont="1" applyFill="1" applyBorder="1" applyAlignment="1" applyProtection="1">
      <alignment horizontal="right" vertical="center"/>
      <protection locked="0"/>
    </xf>
    <xf numFmtId="37" fontId="22" fillId="23" borderId="70" xfId="0" applyNumberFormat="1" applyFont="1" applyFill="1" applyBorder="1" applyAlignment="1" applyProtection="1">
      <alignment vertical="center"/>
    </xf>
    <xf numFmtId="37" fontId="33" fillId="23" borderId="70" xfId="0" applyNumberFormat="1" applyFont="1" applyFill="1" applyBorder="1" applyAlignment="1" applyProtection="1">
      <alignment vertical="center"/>
    </xf>
    <xf numFmtId="37" fontId="42" fillId="19" borderId="74" xfId="0" applyNumberFormat="1" applyFont="1" applyFill="1" applyBorder="1" applyAlignment="1" applyProtection="1">
      <alignment horizontal="right" vertical="center"/>
    </xf>
    <xf numFmtId="37" fontId="0" fillId="0" borderId="92" xfId="0" applyNumberFormat="1" applyFont="1" applyFill="1" applyBorder="1" applyAlignment="1" applyProtection="1">
      <alignment vertical="center"/>
      <protection locked="0"/>
    </xf>
    <xf numFmtId="3" fontId="28" fillId="14" borderId="41" xfId="0" applyNumberFormat="1" applyFont="1" applyFill="1" applyBorder="1" applyAlignment="1" applyProtection="1">
      <alignment horizontal="right" vertical="center"/>
    </xf>
    <xf numFmtId="3" fontId="0" fillId="0" borderId="45" xfId="0" applyNumberFormat="1" applyBorder="1"/>
    <xf numFmtId="3" fontId="24" fillId="0" borderId="41" xfId="0" applyNumberFormat="1" applyFont="1" applyFill="1" applyBorder="1" applyAlignment="1" applyProtection="1">
      <alignment horizontal="right" vertical="center"/>
      <protection locked="0"/>
    </xf>
    <xf numFmtId="3" fontId="24" fillId="17" borderId="41" xfId="0" applyNumberFormat="1" applyFont="1" applyFill="1" applyBorder="1" applyAlignment="1" applyProtection="1">
      <alignment horizontal="right" vertical="center"/>
    </xf>
    <xf numFmtId="3" fontId="0" fillId="18" borderId="45" xfId="0" applyNumberFormat="1" applyFill="1" applyBorder="1"/>
    <xf numFmtId="3" fontId="0" fillId="14" borderId="45" xfId="0" applyNumberFormat="1" applyFill="1" applyBorder="1"/>
    <xf numFmtId="3" fontId="28" fillId="14" borderId="46" xfId="0" applyNumberFormat="1" applyFont="1" applyFill="1" applyBorder="1" applyAlignment="1" applyProtection="1">
      <alignment horizontal="right" vertical="center"/>
    </xf>
    <xf numFmtId="3" fontId="38" fillId="19" borderId="41" xfId="0" applyNumberFormat="1" applyFont="1" applyFill="1" applyBorder="1" applyAlignment="1" applyProtection="1">
      <alignment horizontal="right" vertical="center"/>
    </xf>
    <xf numFmtId="3" fontId="38" fillId="19" borderId="46" xfId="0" applyNumberFormat="1" applyFont="1" applyFill="1" applyBorder="1" applyAlignment="1" applyProtection="1">
      <alignment horizontal="right" vertical="center"/>
    </xf>
    <xf numFmtId="3" fontId="38" fillId="15" borderId="46" xfId="0" applyNumberFormat="1" applyFont="1" applyFill="1" applyBorder="1" applyAlignment="1" applyProtection="1">
      <alignment horizontal="right" vertical="center"/>
    </xf>
    <xf numFmtId="3" fontId="28" fillId="17" borderId="41" xfId="0" applyNumberFormat="1" applyFont="1" applyFill="1" applyBorder="1" applyAlignment="1" applyProtection="1">
      <alignment horizontal="right" vertical="center"/>
    </xf>
    <xf numFmtId="3" fontId="22" fillId="0" borderId="45" xfId="0" applyNumberFormat="1" applyFont="1" applyBorder="1"/>
    <xf numFmtId="3" fontId="24" fillId="14" borderId="46" xfId="0" applyNumberFormat="1" applyFont="1" applyFill="1" applyBorder="1" applyAlignment="1" applyProtection="1">
      <alignment horizontal="right" vertical="center"/>
    </xf>
    <xf numFmtId="3" fontId="24" fillId="0" borderId="41" xfId="0" applyNumberFormat="1" applyFont="1" applyBorder="1" applyAlignment="1" applyProtection="1">
      <alignment horizontal="right" vertical="center"/>
      <protection locked="0"/>
    </xf>
    <xf numFmtId="3" fontId="24" fillId="0" borderId="46" xfId="0" applyNumberFormat="1" applyFont="1" applyBorder="1" applyAlignment="1" applyProtection="1">
      <alignment horizontal="right" vertical="center"/>
    </xf>
    <xf numFmtId="3" fontId="24" fillId="0" borderId="75" xfId="0" applyNumberFormat="1" applyFont="1" applyFill="1" applyBorder="1" applyAlignment="1" applyProtection="1">
      <alignment horizontal="right" vertical="center"/>
    </xf>
    <xf numFmtId="3" fontId="24" fillId="17" borderId="75" xfId="0" applyNumberFormat="1" applyFont="1" applyFill="1" applyBorder="1" applyAlignment="1" applyProtection="1">
      <alignment horizontal="right" vertical="center"/>
    </xf>
    <xf numFmtId="3" fontId="35" fillId="19" borderId="83" xfId="0" applyNumberFormat="1" applyFont="1" applyFill="1" applyBorder="1" applyAlignment="1" applyProtection="1">
      <alignment horizontal="center" vertical="center"/>
    </xf>
    <xf numFmtId="3" fontId="35" fillId="19" borderId="84" xfId="0" applyNumberFormat="1" applyFont="1" applyFill="1" applyBorder="1" applyAlignment="1" applyProtection="1">
      <alignment horizontal="center" vertical="center"/>
    </xf>
    <xf numFmtId="3" fontId="35" fillId="19" borderId="83" xfId="0" applyNumberFormat="1" applyFont="1" applyFill="1" applyBorder="1" applyAlignment="1" applyProtection="1">
      <alignment horizontal="right" vertical="center"/>
    </xf>
    <xf numFmtId="9" fontId="25" fillId="23" borderId="40" xfId="27" applyNumberFormat="1" applyFont="1" applyFill="1" applyBorder="1" applyAlignment="1" applyProtection="1">
      <alignment horizontal="center" vertical="center"/>
    </xf>
    <xf numFmtId="9" fontId="25" fillId="23" borderId="65" xfId="27" applyNumberFormat="1" applyFont="1" applyFill="1" applyBorder="1" applyAlignment="1" applyProtection="1">
      <alignment horizontal="center" vertical="center"/>
    </xf>
    <xf numFmtId="37" fontId="38" fillId="19" borderId="55" xfId="24" applyNumberFormat="1" applyFont="1" applyFill="1" applyBorder="1" applyAlignment="1" applyProtection="1">
      <alignment vertical="center"/>
    </xf>
    <xf numFmtId="37" fontId="25" fillId="13" borderId="32" xfId="24" applyNumberFormat="1" applyFont="1" applyFill="1" applyBorder="1" applyAlignment="1" applyProtection="1">
      <alignment vertical="center"/>
      <protection locked="0"/>
    </xf>
    <xf numFmtId="37" fontId="25" fillId="0" borderId="32" xfId="24" applyNumberFormat="1" applyFont="1" applyFill="1" applyBorder="1" applyAlignment="1" applyProtection="1">
      <alignment vertical="center"/>
      <protection locked="0"/>
    </xf>
    <xf numFmtId="37" fontId="38" fillId="19" borderId="32" xfId="24" applyNumberFormat="1" applyFont="1" applyFill="1" applyBorder="1" applyAlignment="1" applyProtection="1">
      <alignment vertical="center"/>
    </xf>
    <xf numFmtId="37" fontId="43" fillId="19" borderId="61" xfId="24" applyNumberFormat="1" applyFont="1" applyFill="1" applyBorder="1" applyProtection="1"/>
    <xf numFmtId="37" fontId="25" fillId="0" borderId="32" xfId="0" applyNumberFormat="1" applyFont="1" applyFill="1" applyBorder="1" applyAlignment="1" applyProtection="1">
      <alignment horizontal="right" vertical="center"/>
      <protection locked="0"/>
    </xf>
    <xf numFmtId="37" fontId="25" fillId="0" borderId="39" xfId="24" applyNumberFormat="1" applyFont="1" applyFill="1" applyBorder="1" applyAlignment="1" applyProtection="1">
      <alignment horizontal="right" vertical="center"/>
      <protection locked="0"/>
    </xf>
    <xf numFmtId="37" fontId="35" fillId="19" borderId="55" xfId="24" applyNumberFormat="1" applyFont="1" applyFill="1" applyBorder="1" applyAlignment="1" applyProtection="1">
      <alignment vertical="center"/>
    </xf>
    <xf numFmtId="37" fontId="26" fillId="13" borderId="32" xfId="24" applyNumberFormat="1" applyFont="1" applyFill="1" applyBorder="1" applyAlignment="1" applyProtection="1">
      <alignment vertical="center"/>
      <protection locked="0"/>
    </xf>
    <xf numFmtId="37" fontId="26" fillId="0" borderId="32" xfId="24" applyNumberFormat="1" applyFont="1" applyFill="1" applyBorder="1" applyAlignment="1" applyProtection="1">
      <alignment vertical="center"/>
      <protection locked="0"/>
    </xf>
    <xf numFmtId="37" fontId="35" fillId="19" borderId="32" xfId="24" applyNumberFormat="1" applyFont="1" applyFill="1" applyBorder="1" applyAlignment="1" applyProtection="1">
      <alignment vertical="center"/>
    </xf>
    <xf numFmtId="37" fontId="26" fillId="13" borderId="33" xfId="24" applyNumberFormat="1" applyFont="1" applyFill="1" applyBorder="1" applyAlignment="1" applyProtection="1">
      <alignment vertical="center"/>
      <protection locked="0"/>
    </xf>
    <xf numFmtId="37" fontId="35" fillId="19" borderId="32" xfId="24" applyNumberFormat="1" applyFont="1" applyFill="1" applyBorder="1" applyAlignment="1" applyProtection="1">
      <alignment vertical="center"/>
      <protection locked="0"/>
    </xf>
    <xf numFmtId="37" fontId="26" fillId="0" borderId="39" xfId="24" applyNumberFormat="1" applyFont="1" applyFill="1" applyBorder="1" applyAlignment="1" applyProtection="1">
      <alignment vertical="center"/>
      <protection locked="0"/>
    </xf>
    <xf numFmtId="37" fontId="40" fillId="19" borderId="61" xfId="24" applyNumberFormat="1" applyFont="1" applyFill="1" applyBorder="1" applyProtection="1"/>
    <xf numFmtId="37" fontId="26" fillId="0" borderId="32" xfId="0" applyNumberFormat="1" applyFont="1" applyFill="1" applyBorder="1" applyAlignment="1" applyProtection="1">
      <alignment horizontal="right" vertical="center"/>
      <protection locked="0"/>
    </xf>
    <xf numFmtId="37" fontId="26" fillId="13" borderId="32" xfId="24" applyNumberFormat="1" applyFont="1" applyFill="1" applyBorder="1" applyAlignment="1" applyProtection="1">
      <alignment horizontal="right" vertical="center"/>
      <protection locked="0"/>
    </xf>
    <xf numFmtId="0" fontId="37" fillId="14" borderId="69" xfId="24" applyFont="1" applyFill="1" applyBorder="1" applyAlignment="1" applyProtection="1">
      <alignment horizontal="center" vertical="center"/>
    </xf>
    <xf numFmtId="0" fontId="32" fillId="14" borderId="41" xfId="0" applyFont="1" applyFill="1" applyBorder="1" applyAlignment="1" applyProtection="1">
      <alignment horizontal="left" vertical="center" wrapText="1"/>
    </xf>
    <xf numFmtId="37" fontId="32" fillId="14" borderId="70" xfId="0" applyNumberFormat="1" applyFont="1" applyFill="1" applyBorder="1" applyAlignment="1" applyProtection="1">
      <alignment vertical="center"/>
    </xf>
    <xf numFmtId="37" fontId="32" fillId="14" borderId="70" xfId="0" applyNumberFormat="1" applyFont="1" applyFill="1" applyBorder="1" applyAlignment="1" applyProtection="1">
      <alignment vertical="center"/>
      <protection locked="0"/>
    </xf>
    <xf numFmtId="3" fontId="32" fillId="14" borderId="41" xfId="0" applyNumberFormat="1" applyFont="1" applyFill="1" applyBorder="1" applyAlignment="1" applyProtection="1">
      <alignment vertical="center"/>
    </xf>
    <xf numFmtId="0" fontId="33" fillId="14" borderId="41" xfId="0" applyFont="1" applyFill="1" applyBorder="1" applyAlignment="1" applyProtection="1">
      <alignment horizontal="left" vertical="center" wrapText="1"/>
    </xf>
    <xf numFmtId="37" fontId="22" fillId="14" borderId="70" xfId="0" applyNumberFormat="1" applyFont="1" applyFill="1" applyBorder="1" applyAlignment="1" applyProtection="1">
      <alignment vertical="center"/>
      <protection locked="0"/>
    </xf>
    <xf numFmtId="37" fontId="32" fillId="14" borderId="70" xfId="0" applyNumberFormat="1" applyFont="1" applyFill="1" applyBorder="1" applyAlignment="1" applyProtection="1">
      <alignment horizontal="right" vertical="center"/>
      <protection locked="0"/>
    </xf>
    <xf numFmtId="0" fontId="37" fillId="14" borderId="97" xfId="24" applyFont="1" applyFill="1" applyBorder="1" applyAlignment="1" applyProtection="1">
      <alignment horizontal="center" vertical="center"/>
    </xf>
    <xf numFmtId="0" fontId="32" fillId="14" borderId="98" xfId="0" applyFont="1" applyFill="1" applyBorder="1" applyAlignment="1" applyProtection="1">
      <alignment horizontal="left" vertical="center" wrapText="1"/>
    </xf>
    <xf numFmtId="37" fontId="32" fillId="14" borderId="74" xfId="0" applyNumberFormat="1" applyFont="1" applyFill="1" applyBorder="1" applyAlignment="1" applyProtection="1">
      <alignment vertical="center"/>
    </xf>
    <xf numFmtId="0" fontId="33" fillId="14" borderId="41" xfId="0" applyFont="1" applyFill="1" applyBorder="1" applyAlignment="1" applyProtection="1">
      <alignment vertical="center" wrapText="1"/>
    </xf>
    <xf numFmtId="3" fontId="22" fillId="14" borderId="41" xfId="0" applyNumberFormat="1" applyFont="1" applyFill="1" applyBorder="1" applyAlignment="1" applyProtection="1">
      <alignment vertical="center" wrapText="1"/>
    </xf>
    <xf numFmtId="37" fontId="33" fillId="14" borderId="70" xfId="0" applyNumberFormat="1" applyFont="1" applyFill="1" applyBorder="1" applyAlignment="1" applyProtection="1">
      <alignment vertical="center"/>
      <protection locked="0"/>
    </xf>
    <xf numFmtId="37" fontId="24" fillId="0" borderId="50" xfId="0" applyNumberFormat="1" applyFont="1" applyFill="1" applyBorder="1" applyAlignment="1" applyProtection="1">
      <alignment horizontal="right" vertical="center"/>
      <protection locked="0"/>
    </xf>
    <xf numFmtId="37" fontId="24" fillId="0" borderId="50" xfId="0" applyNumberFormat="1" applyFont="1" applyBorder="1" applyAlignment="1" applyProtection="1">
      <alignment horizontal="right" vertical="center"/>
      <protection locked="0"/>
    </xf>
    <xf numFmtId="37" fontId="35" fillId="19" borderId="87" xfId="0" applyNumberFormat="1" applyFont="1" applyFill="1" applyBorder="1" applyAlignment="1" applyProtection="1">
      <alignment horizontal="right" vertical="center"/>
    </xf>
    <xf numFmtId="37" fontId="32" fillId="19" borderId="70" xfId="0" applyNumberFormat="1" applyFont="1" applyFill="1" applyBorder="1" applyAlignment="1" applyProtection="1">
      <alignment horizontal="right" vertical="center"/>
    </xf>
    <xf numFmtId="37" fontId="28" fillId="14" borderId="70" xfId="0" applyNumberFormat="1" applyFont="1" applyFill="1" applyBorder="1" applyAlignment="1" applyProtection="1">
      <alignment horizontal="right" vertical="center"/>
    </xf>
    <xf numFmtId="37" fontId="24" fillId="0" borderId="70" xfId="0" applyNumberFormat="1" applyFont="1" applyFill="1" applyBorder="1" applyAlignment="1" applyProtection="1">
      <alignment horizontal="right" vertical="center"/>
      <protection locked="0"/>
    </xf>
    <xf numFmtId="37" fontId="35" fillId="19" borderId="74" xfId="0" applyNumberFormat="1" applyFont="1" applyFill="1" applyBorder="1" applyAlignment="1" applyProtection="1">
      <alignment horizontal="right" vertical="center"/>
    </xf>
    <xf numFmtId="37" fontId="24" fillId="0" borderId="76" xfId="0" applyNumberFormat="1" applyFont="1" applyFill="1" applyBorder="1" applyAlignment="1" applyProtection="1">
      <alignment horizontal="right" vertical="center"/>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0" xfId="24" applyNumberFormat="1" applyFont="1" applyFill="1" applyBorder="1" applyAlignment="1" applyProtection="1">
      <alignment vertical="center"/>
    </xf>
    <xf numFmtId="37" fontId="25" fillId="13" borderId="40" xfId="24" applyNumberFormat="1" applyFont="1" applyFill="1" applyBorder="1" applyAlignment="1" applyProtection="1">
      <alignment vertical="center"/>
      <protection locked="0"/>
    </xf>
    <xf numFmtId="37" fontId="25" fillId="0" borderId="40" xfId="24" applyNumberFormat="1" applyFont="1" applyFill="1" applyBorder="1" applyAlignment="1" applyProtection="1">
      <alignment vertical="center"/>
      <protection locked="0"/>
    </xf>
    <xf numFmtId="37" fontId="38" fillId="19" borderId="40" xfId="24" applyNumberFormat="1" applyFont="1" applyFill="1" applyBorder="1" applyAlignment="1" applyProtection="1">
      <alignment vertical="center"/>
    </xf>
    <xf numFmtId="37" fontId="25" fillId="0" borderId="40" xfId="0" applyNumberFormat="1" applyFont="1" applyFill="1" applyBorder="1" applyAlignment="1" applyProtection="1">
      <alignment horizontal="right" vertical="center"/>
      <protection locked="0"/>
    </xf>
    <xf numFmtId="37" fontId="25" fillId="0" borderId="63" xfId="24" applyNumberFormat="1" applyFont="1" applyFill="1" applyBorder="1" applyAlignment="1" applyProtection="1">
      <alignment horizontal="right" vertical="center"/>
      <protection locked="0"/>
    </xf>
    <xf numFmtId="37" fontId="43" fillId="19" borderId="62"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3" xfId="24" applyNumberFormat="1" applyFont="1" applyFill="1" applyBorder="1" applyAlignment="1" applyProtection="1">
      <alignment vertical="center"/>
    </xf>
    <xf numFmtId="37" fontId="25" fillId="13" borderId="52" xfId="24" applyNumberFormat="1" applyFont="1" applyFill="1" applyBorder="1" applyAlignment="1" applyProtection="1">
      <alignment vertical="center"/>
      <protection locked="0"/>
    </xf>
    <xf numFmtId="37" fontId="25" fillId="0" borderId="52" xfId="24" applyNumberFormat="1" applyFont="1" applyFill="1" applyBorder="1" applyAlignment="1" applyProtection="1">
      <alignment vertical="center"/>
      <protection locked="0"/>
    </xf>
    <xf numFmtId="37" fontId="38" fillId="19" borderId="52" xfId="24" applyNumberFormat="1" applyFont="1" applyFill="1" applyBorder="1" applyAlignment="1" applyProtection="1">
      <alignment vertical="center"/>
    </xf>
    <xf numFmtId="37" fontId="25" fillId="0" borderId="52" xfId="0" applyNumberFormat="1" applyFont="1" applyFill="1" applyBorder="1" applyAlignment="1" applyProtection="1">
      <alignment horizontal="right" vertical="center"/>
      <protection locked="0"/>
    </xf>
    <xf numFmtId="37" fontId="25" fillId="0" borderId="134" xfId="24" applyNumberFormat="1" applyFont="1" applyFill="1" applyBorder="1" applyAlignment="1" applyProtection="1">
      <alignment horizontal="right" vertical="center"/>
      <protection locked="0"/>
    </xf>
    <xf numFmtId="37" fontId="43" fillId="19" borderId="135" xfId="24" applyNumberFormat="1" applyFont="1" applyFill="1" applyBorder="1" applyProtection="1"/>
    <xf numFmtId="37" fontId="38" fillId="19" borderId="59" xfId="24" applyNumberFormat="1" applyFont="1" applyFill="1" applyBorder="1" applyAlignment="1" applyProtection="1">
      <alignment vertical="center"/>
    </xf>
    <xf numFmtId="37" fontId="25" fillId="14" borderId="35" xfId="24" applyNumberFormat="1" applyFont="1" applyFill="1" applyBorder="1" applyAlignment="1" applyProtection="1">
      <alignment vertical="center"/>
    </xf>
    <xf numFmtId="37" fontId="38" fillId="19" borderId="35" xfId="24" applyNumberFormat="1" applyFont="1" applyFill="1" applyBorder="1" applyAlignment="1" applyProtection="1">
      <alignment vertical="center"/>
    </xf>
    <xf numFmtId="37" fontId="25" fillId="23" borderId="35" xfId="24" applyNumberFormat="1" applyFont="1" applyFill="1" applyBorder="1" applyAlignment="1" applyProtection="1">
      <alignment vertical="center"/>
    </xf>
    <xf numFmtId="37" fontId="25" fillId="14" borderId="38" xfId="24" applyNumberFormat="1" applyFont="1" applyFill="1" applyBorder="1" applyAlignment="1" applyProtection="1">
      <alignment horizontal="right" vertical="center"/>
    </xf>
    <xf numFmtId="37" fontId="25" fillId="23" borderId="38" xfId="24" applyNumberFormat="1" applyFont="1" applyFill="1" applyBorder="1" applyAlignment="1" applyProtection="1">
      <alignment horizontal="left" vertical="center"/>
    </xf>
    <xf numFmtId="37" fontId="43" fillId="19" borderId="96"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59" xfId="24" applyNumberFormat="1" applyFont="1" applyFill="1" applyBorder="1" applyAlignment="1" applyProtection="1">
      <alignment vertical="center"/>
    </xf>
    <xf numFmtId="37" fontId="26" fillId="14" borderId="35" xfId="24" applyNumberFormat="1" applyFont="1" applyFill="1" applyBorder="1" applyAlignment="1" applyProtection="1">
      <alignment vertical="center"/>
    </xf>
    <xf numFmtId="37" fontId="35" fillId="19" borderId="35" xfId="24" applyNumberFormat="1" applyFont="1" applyFill="1" applyBorder="1" applyAlignment="1" applyProtection="1">
      <alignment vertical="center"/>
    </xf>
    <xf numFmtId="37" fontId="40" fillId="19" borderId="96"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0" xfId="0" applyNumberFormat="1" applyFont="1" applyFill="1" applyBorder="1" applyAlignment="1" applyProtection="1">
      <alignment horizontal="left" vertical="center"/>
    </xf>
    <xf numFmtId="0" fontId="0" fillId="0" borderId="136"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7" xfId="23" applyNumberFormat="1" applyFont="1" applyBorder="1" applyAlignment="1" applyProtection="1">
      <alignment horizontal="justify" vertical="top" wrapText="1"/>
      <protection locked="0"/>
    </xf>
    <xf numFmtId="49" fontId="0" fillId="0" borderId="17"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6"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7" xfId="0" applyFont="1" applyBorder="1" applyAlignment="1" applyProtection="1">
      <alignment horizontal="right" wrapText="1"/>
      <protection locked="0"/>
    </xf>
    <xf numFmtId="0" fontId="52" fillId="0" borderId="41" xfId="0" applyFont="1" applyFill="1" applyBorder="1" applyAlignment="1" applyProtection="1">
      <alignment vertical="center" wrapText="1"/>
    </xf>
    <xf numFmtId="37" fontId="23" fillId="0" borderId="50" xfId="0" applyNumberFormat="1" applyFont="1" applyBorder="1" applyAlignment="1" applyProtection="1">
      <alignment horizontal="right" vertical="center"/>
      <protection locked="0"/>
    </xf>
    <xf numFmtId="168" fontId="42" fillId="19" borderId="97" xfId="0" applyNumberFormat="1" applyFont="1" applyFill="1" applyBorder="1" applyAlignment="1" applyProtection="1">
      <alignment horizontal="right" vertical="center"/>
    </xf>
    <xf numFmtId="168" fontId="42" fillId="19" borderId="98" xfId="0" applyNumberFormat="1" applyFont="1" applyFill="1" applyBorder="1" applyAlignment="1" applyProtection="1">
      <alignment horizontal="right" vertical="center"/>
    </xf>
    <xf numFmtId="168" fontId="31" fillId="0" borderId="103" xfId="0" applyNumberFormat="1" applyFont="1" applyBorder="1" applyAlignment="1" applyProtection="1">
      <alignment horizontal="center" vertical="center" wrapText="1"/>
    </xf>
    <xf numFmtId="168" fontId="31" fillId="0" borderId="104"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99" xfId="0" applyFont="1" applyFill="1" applyBorder="1" applyAlignment="1" applyProtection="1">
      <alignment horizontal="center" vertical="center" wrapText="1"/>
    </xf>
    <xf numFmtId="0" fontId="32" fillId="19" borderId="71" xfId="0" applyFont="1" applyFill="1" applyBorder="1" applyAlignment="1" applyProtection="1">
      <alignment horizontal="center" vertical="center" wrapText="1"/>
    </xf>
    <xf numFmtId="0" fontId="32" fillId="19" borderId="100" xfId="0" applyFont="1" applyFill="1" applyBorder="1" applyAlignment="1" applyProtection="1">
      <alignment horizontal="center" vertical="center" wrapText="1"/>
    </xf>
    <xf numFmtId="0" fontId="32" fillId="19" borderId="101" xfId="0" applyFont="1" applyFill="1" applyBorder="1" applyAlignment="1" applyProtection="1">
      <alignment horizontal="center" vertical="center" wrapText="1"/>
    </xf>
    <xf numFmtId="164" fontId="32" fillId="19" borderId="102" xfId="0" applyNumberFormat="1" applyFont="1" applyFill="1" applyBorder="1" applyAlignment="1" applyProtection="1">
      <alignment horizontal="center" vertical="center" wrapText="1"/>
    </xf>
    <xf numFmtId="164" fontId="32" fillId="19" borderId="73" xfId="0" applyNumberFormat="1" applyFont="1" applyFill="1" applyBorder="1" applyAlignment="1" applyProtection="1">
      <alignment horizontal="center" vertical="center" wrapText="1"/>
    </xf>
    <xf numFmtId="0" fontId="39" fillId="0" borderId="107" xfId="0" applyFont="1" applyFill="1" applyBorder="1" applyAlignment="1">
      <alignment horizontal="center" vertical="top" wrapText="1"/>
    </xf>
    <xf numFmtId="0" fontId="39" fillId="0" borderId="49" xfId="0" applyFont="1" applyFill="1" applyBorder="1" applyAlignment="1">
      <alignment horizontal="center" vertical="top"/>
    </xf>
    <xf numFmtId="0" fontId="39" fillId="0" borderId="108"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09" xfId="0" applyNumberFormat="1" applyFont="1" applyFill="1" applyBorder="1" applyAlignment="1">
      <alignment horizontal="center" vertical="center" wrapText="1"/>
    </xf>
    <xf numFmtId="0" fontId="35" fillId="19" borderId="110" xfId="0" applyFont="1" applyFill="1" applyBorder="1" applyAlignment="1">
      <alignment horizontal="center" vertical="center" wrapText="1"/>
    </xf>
    <xf numFmtId="0" fontId="35" fillId="19" borderId="111" xfId="0" applyFont="1" applyFill="1" applyBorder="1" applyAlignment="1">
      <alignment horizontal="center" vertical="center" wrapText="1"/>
    </xf>
    <xf numFmtId="0" fontId="35" fillId="19" borderId="105" xfId="0" applyFont="1" applyFill="1" applyBorder="1" applyAlignment="1">
      <alignment horizontal="center" vertical="center" wrapText="1"/>
    </xf>
    <xf numFmtId="0" fontId="35" fillId="19" borderId="106" xfId="0" applyFont="1" applyFill="1" applyBorder="1" applyAlignment="1">
      <alignment horizontal="center" vertical="center" wrapText="1"/>
    </xf>
    <xf numFmtId="41" fontId="35" fillId="19" borderId="128"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29" xfId="0" applyNumberFormat="1" applyFont="1" applyFill="1" applyBorder="1" applyAlignment="1">
      <alignment horizontal="center" vertical="center"/>
    </xf>
    <xf numFmtId="41" fontId="35" fillId="19" borderId="130" xfId="0" applyNumberFormat="1" applyFont="1" applyFill="1" applyBorder="1" applyAlignment="1">
      <alignment horizontal="center" vertical="center" wrapText="1"/>
    </xf>
    <xf numFmtId="41" fontId="35" fillId="19" borderId="131" xfId="0" applyNumberFormat="1" applyFont="1" applyFill="1" applyBorder="1" applyAlignment="1">
      <alignment horizontal="center" vertical="center" wrapText="1"/>
    </xf>
    <xf numFmtId="41" fontId="35" fillId="19" borderId="132"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2" xfId="0" applyFont="1" applyFill="1" applyBorder="1" applyAlignment="1" applyProtection="1">
      <alignment horizontal="left" vertical="center" wrapText="1"/>
    </xf>
    <xf numFmtId="0" fontId="28" fillId="0" borderId="57" xfId="0" applyFont="1" applyFill="1" applyBorder="1" applyAlignment="1" applyProtection="1">
      <alignment horizontal="center" wrapText="1"/>
    </xf>
    <xf numFmtId="0" fontId="28" fillId="0" borderId="95"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2" xfId="0" applyFont="1" applyFill="1" applyBorder="1" applyAlignment="1" applyProtection="1">
      <alignment horizontal="left" vertical="center" wrapText="1"/>
    </xf>
    <xf numFmtId="0" fontId="43" fillId="19" borderId="96" xfId="24" applyFont="1" applyFill="1" applyBorder="1" applyAlignment="1" applyProtection="1">
      <alignment horizontal="right"/>
    </xf>
    <xf numFmtId="0" fontId="43" fillId="19" borderId="61" xfId="24" applyFont="1" applyFill="1" applyBorder="1" applyAlignment="1" applyProtection="1">
      <alignment horizontal="right"/>
    </xf>
    <xf numFmtId="0" fontId="38" fillId="19" borderId="55" xfId="0" applyFont="1" applyFill="1" applyBorder="1" applyAlignment="1" applyProtection="1">
      <alignment horizontal="left" vertical="center" wrapText="1"/>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25" fillId="0" borderId="52" xfId="24" applyFont="1" applyFill="1" applyBorder="1" applyAlignment="1" applyProtection="1">
      <alignment horizontal="left" vertical="center"/>
    </xf>
    <xf numFmtId="0" fontId="25" fillId="0" borderId="53" xfId="24" applyFont="1" applyFill="1" applyBorder="1" applyAlignment="1" applyProtection="1">
      <alignment horizontal="left" vertical="center"/>
    </xf>
    <xf numFmtId="0" fontId="25" fillId="0" borderId="54" xfId="24" applyFont="1" applyFill="1" applyBorder="1" applyAlignment="1" applyProtection="1">
      <alignment horizontal="left" vertical="center"/>
    </xf>
    <xf numFmtId="0" fontId="25" fillId="0" borderId="52" xfId="24" applyFont="1" applyFill="1" applyBorder="1" applyAlignment="1" applyProtection="1">
      <alignment horizontal="left" vertical="center" wrapText="1"/>
    </xf>
    <xf numFmtId="0" fontId="25" fillId="0" borderId="32" xfId="24" applyFont="1" applyFill="1" applyBorder="1" applyAlignment="1" applyProtection="1">
      <alignment horizontal="left" vertical="center"/>
    </xf>
    <xf numFmtId="0" fontId="25" fillId="0" borderId="32"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2" xfId="0" applyFont="1" applyFill="1" applyBorder="1" applyAlignment="1" applyProtection="1">
      <alignment horizontal="left" vertical="center" wrapText="1"/>
    </xf>
    <xf numFmtId="0" fontId="27" fillId="0" borderId="95" xfId="0" applyFont="1" applyFill="1" applyBorder="1" applyAlignment="1" applyProtection="1">
      <alignment horizontal="center" vertical="center"/>
    </xf>
    <xf numFmtId="0" fontId="26" fillId="0" borderId="32" xfId="24" applyFont="1" applyFill="1" applyBorder="1" applyAlignment="1" applyProtection="1">
      <alignment horizontal="left" vertical="center"/>
    </xf>
    <xf numFmtId="0" fontId="26" fillId="0" borderId="52" xfId="24" applyFont="1" applyFill="1" applyBorder="1" applyAlignment="1" applyProtection="1">
      <alignment horizontal="left" vertical="center"/>
    </xf>
    <xf numFmtId="0" fontId="26" fillId="0" borderId="53" xfId="24" applyFont="1" applyFill="1" applyBorder="1" applyAlignment="1" applyProtection="1">
      <alignment horizontal="left" vertical="center"/>
    </xf>
    <xf numFmtId="0" fontId="26" fillId="0" borderId="54" xfId="24" applyFont="1" applyFill="1" applyBorder="1" applyAlignment="1" applyProtection="1">
      <alignment horizontal="left" vertical="center"/>
    </xf>
    <xf numFmtId="0" fontId="35" fillId="19" borderId="32"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40" fillId="19" borderId="96" xfId="24" applyFont="1" applyFill="1" applyBorder="1" applyAlignment="1" applyProtection="1">
      <alignment horizontal="right"/>
    </xf>
    <xf numFmtId="0" fontId="40" fillId="19" borderId="61" xfId="24" applyFont="1" applyFill="1" applyBorder="1" applyAlignment="1" applyProtection="1">
      <alignment horizontal="right"/>
    </xf>
    <xf numFmtId="0" fontId="26" fillId="0" borderId="52" xfId="0" applyFont="1" applyFill="1" applyBorder="1" applyAlignment="1" applyProtection="1">
      <alignment horizontal="left" vertical="center" wrapText="1"/>
    </xf>
    <xf numFmtId="0" fontId="26" fillId="0" borderId="53" xfId="0" applyFont="1" applyFill="1" applyBorder="1" applyAlignment="1" applyProtection="1">
      <alignment horizontal="left" vertical="center" wrapText="1"/>
    </xf>
    <xf numFmtId="0" fontId="26" fillId="0" borderId="54"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3"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5"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19" xfId="0" applyNumberFormat="1" applyFont="1" applyFill="1" applyBorder="1" applyAlignment="1" applyProtection="1">
      <alignment horizontal="center" vertical="center"/>
    </xf>
    <xf numFmtId="49" fontId="35" fillId="19" borderId="120" xfId="0" applyNumberFormat="1" applyFont="1" applyFill="1" applyBorder="1" applyAlignment="1" applyProtection="1">
      <alignment horizontal="center" vertical="center"/>
    </xf>
    <xf numFmtId="49" fontId="35" fillId="19" borderId="121" xfId="0" applyNumberFormat="1"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07" xfId="0" applyFont="1" applyFill="1" applyBorder="1" applyAlignment="1" applyProtection="1">
      <alignment horizontal="center" vertical="center"/>
    </xf>
    <xf numFmtId="0" fontId="31" fillId="0" borderId="49" xfId="0" applyFont="1" applyFill="1" applyBorder="1" applyAlignment="1" applyProtection="1">
      <alignment horizontal="center" vertical="center"/>
    </xf>
    <xf numFmtId="0" fontId="31" fillId="0" borderId="108" xfId="0" applyFont="1" applyFill="1" applyBorder="1" applyAlignment="1" applyProtection="1">
      <alignment horizontal="center" vertical="center"/>
    </xf>
    <xf numFmtId="0" fontId="40" fillId="19" borderId="123" xfId="0" applyFont="1" applyFill="1" applyBorder="1" applyAlignment="1" applyProtection="1">
      <alignment horizontal="right" vertical="center" wrapText="1"/>
    </xf>
    <xf numFmtId="0" fontId="40" fillId="19" borderId="124" xfId="0" applyFont="1" applyFill="1" applyBorder="1" applyAlignment="1" applyProtection="1">
      <alignment horizontal="right" vertical="center" wrapText="1"/>
    </xf>
    <xf numFmtId="0" fontId="40" fillId="19" borderId="125" xfId="0" applyFont="1" applyFill="1" applyBorder="1" applyAlignment="1" applyProtection="1">
      <alignment horizontal="right" vertical="center" wrapText="1"/>
    </xf>
    <xf numFmtId="0" fontId="30" fillId="0" borderId="1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3" xfId="0" applyNumberFormat="1" applyFont="1" applyFill="1" applyBorder="1" applyAlignment="1" applyProtection="1">
      <alignment horizontal="center" vertical="center"/>
    </xf>
    <xf numFmtId="49" fontId="32" fillId="19" borderId="89" xfId="0" applyNumberFormat="1" applyFont="1" applyFill="1" applyBorder="1" applyAlignment="1" applyProtection="1">
      <alignment horizontal="center" vertical="center"/>
    </xf>
    <xf numFmtId="49" fontId="32" fillId="19" borderId="88" xfId="0" applyNumberFormat="1" applyFont="1" applyFill="1" applyBorder="1" applyAlignment="1" applyProtection="1">
      <alignment horizontal="center" vertical="center"/>
    </xf>
    <xf numFmtId="0" fontId="32" fillId="19" borderId="51" xfId="0" applyFont="1" applyFill="1" applyBorder="1" applyAlignment="1" applyProtection="1">
      <alignment horizontal="left" vertical="center" wrapText="1"/>
    </xf>
    <xf numFmtId="0" fontId="32" fillId="19" borderId="72" xfId="0" applyFont="1" applyFill="1" applyBorder="1" applyAlignment="1" applyProtection="1">
      <alignment horizontal="left" vertical="center" wrapText="1"/>
    </xf>
    <xf numFmtId="0" fontId="32" fillId="19" borderId="68" xfId="0" applyFont="1" applyFill="1" applyBorder="1" applyAlignment="1" applyProtection="1">
      <alignment horizontal="left" vertical="center" wrapText="1"/>
    </xf>
    <xf numFmtId="0" fontId="28" fillId="14" borderId="51" xfId="0" applyFont="1" applyFill="1" applyBorder="1" applyAlignment="1" applyProtection="1">
      <alignment horizontal="left" vertical="center" wrapText="1"/>
    </xf>
    <xf numFmtId="0" fontId="28" fillId="14" borderId="72" xfId="0" applyFont="1" applyFill="1" applyBorder="1" applyAlignment="1" applyProtection="1">
      <alignment horizontal="left" vertical="center" wrapText="1"/>
    </xf>
    <xf numFmtId="0" fontId="28" fillId="14" borderId="68" xfId="0" applyFont="1" applyFill="1" applyBorder="1" applyAlignment="1" applyProtection="1">
      <alignment horizontal="left" vertical="center" wrapText="1"/>
    </xf>
    <xf numFmtId="37" fontId="32" fillId="19" borderId="99" xfId="0" applyNumberFormat="1" applyFont="1" applyFill="1" applyBorder="1" applyAlignment="1" applyProtection="1">
      <alignment horizontal="left" vertical="center"/>
    </xf>
    <xf numFmtId="37" fontId="32" fillId="19" borderId="102"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99" xfId="0" applyNumberFormat="1" applyFont="1" applyFill="1" applyBorder="1" applyAlignment="1" applyProtection="1">
      <alignment horizontal="left" vertical="center" wrapText="1"/>
    </xf>
    <xf numFmtId="37" fontId="32" fillId="19" borderId="102" xfId="0" applyNumberFormat="1" applyFont="1" applyFill="1" applyBorder="1" applyAlignment="1" applyProtection="1">
      <alignment horizontal="left" vertical="center" wrapText="1"/>
    </xf>
    <xf numFmtId="0" fontId="46" fillId="0" borderId="15" xfId="0" applyFont="1" applyBorder="1" applyAlignment="1" applyProtection="1">
      <alignment horizontal="left"/>
    </xf>
    <xf numFmtId="0" fontId="24" fillId="0" borderId="24"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43" fontId="24" fillId="0" borderId="2" xfId="30" applyFont="1" applyFill="1" applyBorder="1" applyAlignment="1" applyProtection="1">
      <alignment horizontal="right" vertical="center"/>
      <protection locked="0"/>
    </xf>
    <xf numFmtId="43" fontId="24" fillId="0" borderId="1" xfId="30" applyFont="1" applyFill="1" applyBorder="1" applyAlignment="1" applyProtection="1">
      <alignment horizontal="right" vertical="center"/>
      <protection locked="0"/>
    </xf>
    <xf numFmtId="43" fontId="24" fillId="0" borderId="3" xfId="30" applyFont="1" applyFill="1" applyBorder="1" applyAlignment="1" applyProtection="1">
      <alignment horizontal="right" vertical="center"/>
      <protection locked="0"/>
    </xf>
    <xf numFmtId="37" fontId="24" fillId="14" borderId="12" xfId="0" applyNumberFormat="1" applyFont="1" applyFill="1" applyBorder="1" applyAlignment="1" applyProtection="1">
      <alignment horizontal="right" vertical="center" wrapText="1"/>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14" borderId="20" xfId="0" applyNumberFormat="1" applyFont="1" applyFill="1" applyBorder="1" applyAlignment="1" applyProtection="1">
      <alignment horizontal="right" vertical="center" wrapText="1"/>
      <protection locked="0"/>
    </xf>
    <xf numFmtId="0" fontId="24" fillId="0" borderId="26"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169" fontId="24" fillId="0" borderId="2" xfId="0" applyNumberFormat="1" applyFont="1" applyFill="1" applyBorder="1" applyAlignment="1" applyProtection="1">
      <alignment horizontal="center" vertical="center"/>
      <protection locked="0"/>
    </xf>
    <xf numFmtId="169" fontId="24" fillId="0" borderId="1" xfId="0" applyNumberFormat="1" applyFont="1" applyFill="1" applyBorder="1" applyAlignment="1" applyProtection="1">
      <alignment horizontal="center" vertical="center"/>
      <protection locked="0"/>
    </xf>
    <xf numFmtId="169" fontId="24" fillId="0" borderId="3" xfId="0" applyNumberFormat="1" applyFont="1" applyFill="1" applyBorder="1" applyAlignment="1" applyProtection="1">
      <alignment horizontal="center" vertical="center"/>
      <protection locked="0"/>
    </xf>
    <xf numFmtId="44" fontId="24" fillId="0" borderId="2" xfId="30" applyNumberFormat="1" applyFont="1" applyFill="1" applyBorder="1" applyAlignment="1" applyProtection="1">
      <alignment horizontal="right" vertical="center"/>
      <protection locked="0"/>
    </xf>
    <xf numFmtId="44" fontId="24" fillId="0" borderId="1" xfId="30" applyNumberFormat="1" applyFont="1" applyFill="1" applyBorder="1" applyAlignment="1" applyProtection="1">
      <alignment horizontal="right" vertical="center"/>
      <protection locked="0"/>
    </xf>
    <xf numFmtId="44" fontId="24" fillId="0" borderId="3" xfId="30" applyNumberFormat="1" applyFont="1" applyFill="1" applyBorder="1" applyAlignment="1" applyProtection="1">
      <alignment horizontal="right" vertical="center"/>
      <protection locked="0"/>
    </xf>
    <xf numFmtId="37" fontId="24" fillId="14" borderId="137" xfId="0" applyNumberFormat="1" applyFont="1" applyFill="1" applyBorder="1" applyAlignment="1" applyProtection="1">
      <alignment horizontal="right" vertical="center" wrapText="1"/>
      <protection locked="0"/>
    </xf>
    <xf numFmtId="37" fontId="24" fillId="0" borderId="16" xfId="0" applyNumberFormat="1" applyFont="1" applyFill="1" applyBorder="1" applyAlignment="1" applyProtection="1">
      <alignment horizontal="right" vertical="center" wrapText="1"/>
      <protection locked="0"/>
    </xf>
    <xf numFmtId="37" fontId="24" fillId="14" borderId="16" xfId="0" applyNumberFormat="1" applyFont="1" applyFill="1" applyBorder="1" applyAlignment="1" applyProtection="1">
      <alignment horizontal="right" vertical="center" wrapText="1"/>
      <protection locked="0"/>
    </xf>
    <xf numFmtId="37" fontId="24" fillId="14" borderId="25" xfId="0" applyNumberFormat="1" applyFont="1" applyFill="1" applyBorder="1" applyAlignment="1" applyProtection="1">
      <alignment horizontal="right" vertical="center" wrapText="1"/>
      <protection locked="0"/>
    </xf>
    <xf numFmtId="0" fontId="24" fillId="0" borderId="24" xfId="0" applyFont="1" applyFill="1" applyBorder="1" applyAlignment="1" applyProtection="1">
      <alignment horizontal="left" vertical="top" wrapText="1"/>
      <protection locked="0"/>
    </xf>
    <xf numFmtId="0" fontId="24" fillId="0" borderId="26" xfId="0" applyFont="1" applyFill="1" applyBorder="1" applyAlignment="1" applyProtection="1">
      <alignment horizontal="left" vertical="top" wrapText="1"/>
      <protection locked="0"/>
    </xf>
    <xf numFmtId="37" fontId="22" fillId="17" borderId="18" xfId="0" applyNumberFormat="1" applyFont="1" applyFill="1" applyBorder="1" applyAlignment="1" applyProtection="1">
      <alignment horizontal="right" vertical="center" wrapText="1"/>
      <protection locked="0"/>
    </xf>
    <xf numFmtId="37" fontId="22" fillId="17" borderId="19" xfId="0" applyNumberFormat="1" applyFont="1" applyFill="1" applyBorder="1" applyAlignment="1" applyProtection="1">
      <alignment horizontal="right" vertical="center" wrapText="1"/>
      <protection locked="0"/>
    </xf>
    <xf numFmtId="0" fontId="22" fillId="17" borderId="21" xfId="0" applyFont="1" applyFill="1" applyBorder="1" applyAlignment="1" applyProtection="1">
      <alignment horizontal="right" vertical="center" wrapText="1"/>
      <protection locked="0"/>
    </xf>
    <xf numFmtId="0" fontId="22" fillId="17" borderId="22" xfId="0" applyFont="1" applyFill="1" applyBorder="1" applyAlignment="1" applyProtection="1">
      <alignment horizontal="right" vertical="center" wrapText="1"/>
      <protection locked="0"/>
    </xf>
    <xf numFmtId="0" fontId="22" fillId="17" borderId="23" xfId="0" applyFont="1" applyFill="1" applyBorder="1" applyAlignment="1" applyProtection="1">
      <alignment horizontal="right" vertical="center" wrapText="1"/>
      <protection locked="0"/>
    </xf>
    <xf numFmtId="169" fontId="22" fillId="17" borderId="18" xfId="0" applyNumberFormat="1" applyFont="1" applyFill="1" applyBorder="1" applyAlignment="1" applyProtection="1">
      <alignment horizontal="center" vertical="center"/>
      <protection locked="0"/>
    </xf>
    <xf numFmtId="37" fontId="22" fillId="17" borderId="18" xfId="23" applyNumberFormat="1" applyFont="1" applyFill="1" applyBorder="1" applyAlignment="1" applyProtection="1">
      <alignment horizontal="right" vertical="center"/>
      <protection locked="0"/>
    </xf>
    <xf numFmtId="0" fontId="24" fillId="0" borderId="16"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43" fontId="24" fillId="0" borderId="2" xfId="30" applyFont="1" applyFill="1" applyBorder="1" applyAlignment="1" applyProtection="1">
      <alignment horizontal="right" vertical="center"/>
    </xf>
    <xf numFmtId="43" fontId="24" fillId="0" borderId="1" xfId="30" applyFont="1" applyFill="1" applyBorder="1" applyAlignment="1" applyProtection="1">
      <alignment horizontal="right" vertical="center"/>
    </xf>
    <xf numFmtId="43" fontId="24" fillId="0" borderId="3" xfId="30" applyFont="1" applyFill="1" applyBorder="1" applyAlignment="1" applyProtection="1">
      <alignment horizontal="right" vertical="center"/>
    </xf>
    <xf numFmtId="0" fontId="24" fillId="0" borderId="112" xfId="0" applyFont="1" applyFill="1" applyBorder="1" applyAlignment="1" applyProtection="1">
      <alignment horizontal="left" vertical="top" wrapText="1"/>
      <protection locked="0"/>
    </xf>
    <xf numFmtId="37" fontId="24" fillId="0" borderId="113" xfId="0" applyNumberFormat="1" applyFont="1" applyFill="1" applyBorder="1" applyAlignment="1" applyProtection="1">
      <alignment horizontal="right" vertical="center" wrapText="1"/>
      <protection locked="0"/>
    </xf>
    <xf numFmtId="37" fontId="24" fillId="0" borderId="114" xfId="0" applyNumberFormat="1" applyFont="1" applyFill="1" applyBorder="1" applyAlignment="1" applyProtection="1">
      <alignment horizontal="right" vertical="center" wrapText="1"/>
      <protection locked="0"/>
    </xf>
    <xf numFmtId="37" fontId="24" fillId="0" borderId="115" xfId="0" applyNumberFormat="1" applyFont="1" applyFill="1" applyBorder="1" applyAlignment="1" applyProtection="1">
      <alignment horizontal="right" vertical="center"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43" fontId="24" fillId="0" borderId="12" xfId="30" applyFont="1" applyFill="1" applyBorder="1" applyAlignment="1" applyProtection="1">
      <alignment horizontal="right" vertical="center"/>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0" fontId="32" fillId="17" borderId="14"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0" xfId="0" applyFont="1" applyFill="1" applyBorder="1" applyAlignment="1" applyProtection="1">
      <alignment horizontal="center" vertical="center"/>
    </xf>
    <xf numFmtId="0" fontId="32" fillId="17" borderId="15"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5"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27"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2" fillId="17" borderId="24"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4"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5"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0"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1"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3" fontId="24" fillId="0" borderId="13" xfId="0" applyNumberFormat="1" applyFont="1" applyBorder="1" applyAlignment="1">
      <alignment horizontal="center"/>
    </xf>
    <xf numFmtId="0" fontId="24" fillId="0" borderId="13" xfId="0" applyFont="1" applyBorder="1" applyAlignment="1">
      <alignment horizontal="center"/>
    </xf>
    <xf numFmtId="0" fontId="31" fillId="0" borderId="14"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30" builtinId="3"/>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'PROYECCIONES INGRESOS'!$C$75:$C$77</c:f>
              <c:numCache>
                <c:formatCode>#,##0</c:formatCode>
                <c:ptCount val="3"/>
                <c:pt idx="0">
                  <c:v>12334553</c:v>
                </c:pt>
                <c:pt idx="1">
                  <c:v>68168351</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90702976"/>
        <c:axId val="90704512"/>
      </c:barChart>
      <c:catAx>
        <c:axId val="9070297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90704512"/>
        <c:crosses val="autoZero"/>
        <c:auto val="1"/>
        <c:lblAlgn val="ctr"/>
        <c:lblOffset val="100"/>
        <c:noMultiLvlLbl val="0"/>
      </c:catAx>
      <c:valAx>
        <c:axId val="90704512"/>
        <c:scaling>
          <c:orientation val="minMax"/>
        </c:scaling>
        <c:delete val="1"/>
        <c:axPos val="l"/>
        <c:majorGridlines/>
        <c:numFmt formatCode="#,##0" sourceLinked="1"/>
        <c:majorTickMark val="out"/>
        <c:minorTickMark val="none"/>
        <c:tickLblPos val="nextTo"/>
        <c:crossAx val="9070297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0</c:v>
                </c:pt>
                <c:pt idx="1">
                  <c:v>0</c:v>
                </c:pt>
                <c:pt idx="2">
                  <c:v>0</c:v>
                </c:pt>
                <c:pt idx="3">
                  <c:v>12991800</c:v>
                </c:pt>
                <c:pt idx="4">
                  <c:v>42887443</c:v>
                </c:pt>
                <c:pt idx="5">
                  <c:v>0</c:v>
                </c:pt>
                <c:pt idx="6">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90752896"/>
        <c:axId val="90754432"/>
        <c:axId val="0"/>
      </c:bar3DChart>
      <c:catAx>
        <c:axId val="90752896"/>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90754432"/>
        <c:crosses val="autoZero"/>
        <c:auto val="1"/>
        <c:lblAlgn val="ctr"/>
        <c:lblOffset val="100"/>
        <c:noMultiLvlLbl val="0"/>
      </c:catAx>
      <c:valAx>
        <c:axId val="90754432"/>
        <c:scaling>
          <c:orientation val="minMax"/>
        </c:scaling>
        <c:delete val="0"/>
        <c:axPos val="b"/>
        <c:majorGridlines/>
        <c:numFmt formatCode="_(* #,##0_);_(* \(#,##0\);_(* &quot;-&quot;_);_(@_)" sourceLinked="1"/>
        <c:majorTickMark val="none"/>
        <c:minorTickMark val="none"/>
        <c:tickLblPos val="nextTo"/>
        <c:crossAx val="90752896"/>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24503661</c:v>
                </c:pt>
                <c:pt idx="1">
                  <c:v>120000</c:v>
                </c:pt>
                <c:pt idx="2">
                  <c:v>0</c:v>
                </c:pt>
              </c:numCache>
            </c:numRef>
          </c:val>
          <c:extLst>
            <c:ext xmlns:c16="http://schemas.microsoft.com/office/drawing/2014/chart" uri="{C3380CC4-5D6E-409C-BE32-E72D297353CC}">
              <c16:uniqueId val="{00000008-181A-4641-8803-A15F4B8A3BCC}"/>
            </c:ext>
          </c:extLst>
        </c:ser>
        <c:dLbls>
          <c:showLegendKey val="0"/>
          <c:showVal val="0"/>
          <c:showCatName val="0"/>
          <c:showSerName val="0"/>
          <c:showPercent val="0"/>
          <c:showBubbleSize val="0"/>
        </c:dLbls>
        <c:gapWidth val="55"/>
        <c:gapDepth val="55"/>
        <c:shape val="cylinder"/>
        <c:axId val="72515968"/>
        <c:axId val="72517504"/>
        <c:axId val="0"/>
      </c:bar3DChart>
      <c:catAx>
        <c:axId val="72515968"/>
        <c:scaling>
          <c:orientation val="minMax"/>
        </c:scaling>
        <c:delete val="1"/>
        <c:axPos val="l"/>
        <c:numFmt formatCode="General" sourceLinked="1"/>
        <c:majorTickMark val="none"/>
        <c:minorTickMark val="none"/>
        <c:tickLblPos val="nextTo"/>
        <c:crossAx val="72517504"/>
        <c:crosses val="autoZero"/>
        <c:auto val="1"/>
        <c:lblAlgn val="ctr"/>
        <c:lblOffset val="100"/>
        <c:noMultiLvlLbl val="0"/>
      </c:catAx>
      <c:valAx>
        <c:axId val="72517504"/>
        <c:scaling>
          <c:orientation val="minMax"/>
        </c:scaling>
        <c:delete val="0"/>
        <c:axPos val="b"/>
        <c:majorGridlines/>
        <c:numFmt formatCode="General" sourceLinked="1"/>
        <c:majorTickMark val="none"/>
        <c:minorTickMark val="none"/>
        <c:tickLblPos val="nextTo"/>
        <c:crossAx val="7251596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'PROYECCIONES EGRESOS'!$C$82:$C$86</c:f>
              <c:numCache>
                <c:formatCode>#,##0</c:formatCode>
                <c:ptCount val="5"/>
                <c:pt idx="0">
                  <c:v>65427243</c:v>
                </c:pt>
                <c:pt idx="1">
                  <c:v>14775661</c:v>
                </c:pt>
                <c:pt idx="2">
                  <c:v>0</c:v>
                </c:pt>
                <c:pt idx="3">
                  <c:v>300000</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91279744"/>
        <c:axId val="91281280"/>
      </c:barChart>
      <c:catAx>
        <c:axId val="9127974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91281280"/>
        <c:crosses val="autoZero"/>
        <c:auto val="1"/>
        <c:lblAlgn val="ctr"/>
        <c:lblOffset val="100"/>
        <c:noMultiLvlLbl val="0"/>
      </c:catAx>
      <c:valAx>
        <c:axId val="91281280"/>
        <c:scaling>
          <c:orientation val="minMax"/>
        </c:scaling>
        <c:delete val="1"/>
        <c:axPos val="l"/>
        <c:majorGridlines/>
        <c:numFmt formatCode="#,##0" sourceLinked="1"/>
        <c:majorTickMark val="out"/>
        <c:minorTickMark val="none"/>
        <c:tickLblPos val="nextTo"/>
        <c:crossAx val="9127974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tabSelected="1" zoomScale="110" zoomScaleNormal="110" workbookViewId="0">
      <selection activeCell="C92" sqref="C92"/>
    </sheetView>
  </sheetViews>
  <sheetFormatPr baseColWidth="10" defaultColWidth="0" defaultRowHeight="36.75" customHeight="1" x14ac:dyDescent="0.25"/>
  <cols>
    <col min="1" max="1" width="7.5703125" style="43" customWidth="1"/>
    <col min="2" max="2" width="82.42578125" style="44" customWidth="1"/>
    <col min="3" max="3" width="21.7109375" style="64" customWidth="1"/>
    <col min="4" max="16384" width="0" style="42" hidden="1"/>
  </cols>
  <sheetData>
    <row r="1" spans="1:4" ht="53.25" customHeight="1" x14ac:dyDescent="0.25">
      <c r="A1" s="413" t="s">
        <v>900</v>
      </c>
      <c r="B1" s="414"/>
      <c r="C1" s="414"/>
    </row>
    <row r="2" spans="1:4" s="68" customFormat="1" ht="28.5" customHeight="1" x14ac:dyDescent="0.25">
      <c r="A2" s="415" t="s">
        <v>1134</v>
      </c>
      <c r="B2" s="416"/>
      <c r="C2" s="417"/>
      <c r="D2" s="126"/>
    </row>
    <row r="3" spans="1:4" s="73" customFormat="1" ht="22.5" customHeight="1" x14ac:dyDescent="0.25">
      <c r="A3" s="418" t="s">
        <v>104</v>
      </c>
      <c r="B3" s="420" t="s">
        <v>3</v>
      </c>
      <c r="C3" s="422" t="s">
        <v>105</v>
      </c>
      <c r="D3" s="127"/>
    </row>
    <row r="4" spans="1:4" s="73" customFormat="1" ht="15" customHeight="1" x14ac:dyDescent="0.25">
      <c r="A4" s="419"/>
      <c r="B4" s="421"/>
      <c r="C4" s="423"/>
      <c r="D4" s="127"/>
    </row>
    <row r="5" spans="1:4" s="73" customFormat="1" ht="3.75" customHeight="1" x14ac:dyDescent="0.25">
      <c r="A5" s="214"/>
      <c r="B5" s="215"/>
      <c r="C5" s="216"/>
      <c r="D5" s="127"/>
    </row>
    <row r="6" spans="1:4" s="74" customFormat="1" ht="25.5" customHeight="1" x14ac:dyDescent="0.25">
      <c r="A6" s="217">
        <v>1</v>
      </c>
      <c r="B6" s="218" t="s">
        <v>7</v>
      </c>
      <c r="C6" s="269">
        <f>SUM(C7+C9+C13+C14+C15+C16+C17+C23+C24)</f>
        <v>6283334</v>
      </c>
      <c r="D6" s="128"/>
    </row>
    <row r="7" spans="1:4" s="187" customFormat="1" ht="25.5" customHeight="1" x14ac:dyDescent="0.25">
      <c r="A7" s="317">
        <v>1.1000000000000001</v>
      </c>
      <c r="B7" s="318" t="s">
        <v>106</v>
      </c>
      <c r="C7" s="319">
        <f>SUM(C8)</f>
        <v>31485</v>
      </c>
      <c r="D7" s="186"/>
    </row>
    <row r="8" spans="1:4" s="205" customFormat="1" ht="25.5" customHeight="1" x14ac:dyDescent="0.25">
      <c r="A8" s="262" t="s">
        <v>919</v>
      </c>
      <c r="B8" s="263" t="s">
        <v>920</v>
      </c>
      <c r="C8" s="272">
        <v>31485</v>
      </c>
      <c r="D8" s="204"/>
    </row>
    <row r="9" spans="1:4" s="189" customFormat="1" ht="25.5" customHeight="1" x14ac:dyDescent="0.25">
      <c r="A9" s="317">
        <v>1.2</v>
      </c>
      <c r="B9" s="318" t="s">
        <v>107</v>
      </c>
      <c r="C9" s="319">
        <f>SUM(C10:C12)</f>
        <v>6014441</v>
      </c>
      <c r="D9" s="188"/>
    </row>
    <row r="10" spans="1:4" s="205" customFormat="1" ht="25.5" customHeight="1" x14ac:dyDescent="0.25">
      <c r="A10" s="262" t="s">
        <v>921</v>
      </c>
      <c r="B10" s="263" t="s">
        <v>922</v>
      </c>
      <c r="C10" s="272">
        <v>4705994</v>
      </c>
      <c r="D10" s="204"/>
    </row>
    <row r="11" spans="1:4" s="205" customFormat="1" ht="25.5" customHeight="1" x14ac:dyDescent="0.25">
      <c r="A11" s="262" t="s">
        <v>923</v>
      </c>
      <c r="B11" s="263" t="s">
        <v>924</v>
      </c>
      <c r="C11" s="272">
        <v>1299692</v>
      </c>
      <c r="D11" s="204"/>
    </row>
    <row r="12" spans="1:4" s="205" customFormat="1" ht="25.5" customHeight="1" x14ac:dyDescent="0.25">
      <c r="A12" s="262" t="s">
        <v>925</v>
      </c>
      <c r="B12" s="263" t="s">
        <v>926</v>
      </c>
      <c r="C12" s="272">
        <v>8755</v>
      </c>
      <c r="D12" s="204"/>
    </row>
    <row r="13" spans="1:4" s="191" customFormat="1" ht="30" customHeight="1" x14ac:dyDescent="0.25">
      <c r="A13" s="317">
        <v>1.3</v>
      </c>
      <c r="B13" s="318" t="s">
        <v>108</v>
      </c>
      <c r="C13" s="320"/>
      <c r="D13" s="190"/>
    </row>
    <row r="14" spans="1:4" s="191" customFormat="1" ht="25.5" customHeight="1" x14ac:dyDescent="0.25">
      <c r="A14" s="317">
        <v>1.4</v>
      </c>
      <c r="B14" s="318" t="s">
        <v>109</v>
      </c>
      <c r="C14" s="320"/>
      <c r="D14" s="190"/>
    </row>
    <row r="15" spans="1:4" s="191" customFormat="1" ht="25.5" customHeight="1" x14ac:dyDescent="0.25">
      <c r="A15" s="317">
        <v>1.5</v>
      </c>
      <c r="B15" s="318" t="s">
        <v>110</v>
      </c>
      <c r="C15" s="320"/>
      <c r="D15" s="190"/>
    </row>
    <row r="16" spans="1:4" s="191" customFormat="1" ht="25.5" customHeight="1" x14ac:dyDescent="0.25">
      <c r="A16" s="317">
        <v>1.6</v>
      </c>
      <c r="B16" s="318" t="s">
        <v>111</v>
      </c>
      <c r="C16" s="320"/>
      <c r="D16" s="190"/>
    </row>
    <row r="17" spans="1:4" s="189" customFormat="1" ht="25.5" customHeight="1" x14ac:dyDescent="0.25">
      <c r="A17" s="317">
        <v>1.7</v>
      </c>
      <c r="B17" s="321" t="s">
        <v>112</v>
      </c>
      <c r="C17" s="319">
        <f>SUM(C18:C22)</f>
        <v>237408</v>
      </c>
      <c r="D17" s="188"/>
    </row>
    <row r="18" spans="1:4" s="205" customFormat="1" ht="25.5" customHeight="1" x14ac:dyDescent="0.25">
      <c r="A18" s="262" t="s">
        <v>927</v>
      </c>
      <c r="B18" s="263" t="s">
        <v>928</v>
      </c>
      <c r="C18" s="272">
        <v>128954</v>
      </c>
      <c r="D18" s="204"/>
    </row>
    <row r="19" spans="1:4" s="205" customFormat="1" ht="25.5" customHeight="1" x14ac:dyDescent="0.25">
      <c r="A19" s="262" t="s">
        <v>929</v>
      </c>
      <c r="B19" s="264" t="s">
        <v>930</v>
      </c>
      <c r="C19" s="272">
        <v>5066</v>
      </c>
      <c r="D19" s="204"/>
    </row>
    <row r="20" spans="1:4" s="205" customFormat="1" ht="25.5" customHeight="1" x14ac:dyDescent="0.25">
      <c r="A20" s="262" t="s">
        <v>931</v>
      </c>
      <c r="B20" s="263" t="s">
        <v>932</v>
      </c>
      <c r="C20" s="272">
        <v>0</v>
      </c>
      <c r="D20" s="204"/>
    </row>
    <row r="21" spans="1:4" s="205" customFormat="1" ht="25.5" customHeight="1" x14ac:dyDescent="0.25">
      <c r="A21" s="262" t="s">
        <v>933</v>
      </c>
      <c r="B21" s="263" t="s">
        <v>934</v>
      </c>
      <c r="C21" s="272">
        <v>0</v>
      </c>
      <c r="D21" s="204"/>
    </row>
    <row r="22" spans="1:4" s="205" customFormat="1" ht="25.5" customHeight="1" x14ac:dyDescent="0.25">
      <c r="A22" s="262" t="s">
        <v>935</v>
      </c>
      <c r="B22" s="263" t="s">
        <v>936</v>
      </c>
      <c r="C22" s="272">
        <f>27744+75644</f>
        <v>103388</v>
      </c>
      <c r="D22" s="204"/>
    </row>
    <row r="23" spans="1:4" s="187" customFormat="1" ht="25.5" customHeight="1" x14ac:dyDescent="0.25">
      <c r="A23" s="317">
        <v>1.8</v>
      </c>
      <c r="B23" s="318" t="s">
        <v>113</v>
      </c>
      <c r="C23" s="320"/>
      <c r="D23" s="186"/>
    </row>
    <row r="24" spans="1:4" s="187" customFormat="1" ht="25.5" customHeight="1" x14ac:dyDescent="0.25">
      <c r="A24" s="317">
        <v>1.9</v>
      </c>
      <c r="B24" s="322" t="s">
        <v>905</v>
      </c>
      <c r="C24" s="323"/>
      <c r="D24" s="186"/>
    </row>
    <row r="25" spans="1:4" s="77" customFormat="1" ht="25.5" customHeight="1" x14ac:dyDescent="0.25">
      <c r="A25" s="217">
        <v>2</v>
      </c>
      <c r="B25" s="219" t="s">
        <v>15</v>
      </c>
      <c r="C25" s="270">
        <f>SUM(C26:C30)</f>
        <v>0</v>
      </c>
      <c r="D25" s="132"/>
    </row>
    <row r="26" spans="1:4" s="67" customFormat="1" ht="25.5" customHeight="1" x14ac:dyDescent="0.25">
      <c r="A26" s="317">
        <v>2.1</v>
      </c>
      <c r="B26" s="318" t="s">
        <v>114</v>
      </c>
      <c r="C26" s="324"/>
      <c r="D26" s="130"/>
    </row>
    <row r="27" spans="1:4" s="67" customFormat="1" ht="25.5" customHeight="1" x14ac:dyDescent="0.25">
      <c r="A27" s="317">
        <v>2.2000000000000002</v>
      </c>
      <c r="B27" s="318" t="s">
        <v>937</v>
      </c>
      <c r="C27" s="324"/>
      <c r="D27" s="130"/>
    </row>
    <row r="28" spans="1:4" s="67" customFormat="1" ht="25.5" customHeight="1" x14ac:dyDescent="0.25">
      <c r="A28" s="317">
        <v>2.2999999999999998</v>
      </c>
      <c r="B28" s="318" t="s">
        <v>115</v>
      </c>
      <c r="C28" s="324"/>
      <c r="D28" s="130"/>
    </row>
    <row r="29" spans="1:4" s="67" customFormat="1" ht="33" customHeight="1" x14ac:dyDescent="0.25">
      <c r="A29" s="317">
        <v>2.4</v>
      </c>
      <c r="B29" s="318" t="s">
        <v>116</v>
      </c>
      <c r="C29" s="324"/>
      <c r="D29" s="130"/>
    </row>
    <row r="30" spans="1:4" s="67" customFormat="1" ht="25.5" customHeight="1" x14ac:dyDescent="0.25">
      <c r="A30" s="317">
        <v>2.5</v>
      </c>
      <c r="B30" s="318" t="s">
        <v>906</v>
      </c>
      <c r="C30" s="324"/>
      <c r="D30" s="130"/>
    </row>
    <row r="31" spans="1:4" s="77" customFormat="1" ht="25.5" customHeight="1" x14ac:dyDescent="0.25">
      <c r="A31" s="217">
        <v>3</v>
      </c>
      <c r="B31" s="220" t="s">
        <v>16</v>
      </c>
      <c r="C31" s="270">
        <f>SUM(C32:C33)</f>
        <v>0</v>
      </c>
      <c r="D31" s="132"/>
    </row>
    <row r="32" spans="1:4" s="193" customFormat="1" ht="25.5" customHeight="1" x14ac:dyDescent="0.25">
      <c r="A32" s="317">
        <v>3.1</v>
      </c>
      <c r="B32" s="318" t="s">
        <v>117</v>
      </c>
      <c r="C32" s="320"/>
      <c r="D32" s="192"/>
    </row>
    <row r="33" spans="1:4" s="193" customFormat="1" ht="45.6" customHeight="1" x14ac:dyDescent="0.25">
      <c r="A33" s="317">
        <v>3.9</v>
      </c>
      <c r="B33" s="318" t="s">
        <v>1001</v>
      </c>
      <c r="C33" s="320"/>
      <c r="D33" s="192"/>
    </row>
    <row r="34" spans="1:4" s="138" customFormat="1" ht="25.5" customHeight="1" x14ac:dyDescent="0.25">
      <c r="A34" s="217">
        <v>4</v>
      </c>
      <c r="B34" s="221" t="s">
        <v>118</v>
      </c>
      <c r="C34" s="270">
        <f>SUM(C35+C39+C54+C55+C60)</f>
        <v>5775675</v>
      </c>
      <c r="D34" s="137"/>
    </row>
    <row r="35" spans="1:4" s="195" customFormat="1" ht="33.6" customHeight="1" x14ac:dyDescent="0.25">
      <c r="A35" s="317">
        <v>4.0999999999999996</v>
      </c>
      <c r="B35" s="78" t="s">
        <v>119</v>
      </c>
      <c r="C35" s="319">
        <f>SUM(C36:C37)</f>
        <v>554728</v>
      </c>
      <c r="D35" s="194"/>
    </row>
    <row r="36" spans="1:4" s="207" customFormat="1" ht="25.5" customHeight="1" x14ac:dyDescent="0.25">
      <c r="A36" s="262" t="s">
        <v>938</v>
      </c>
      <c r="B36" s="263" t="s">
        <v>939</v>
      </c>
      <c r="C36" s="272">
        <v>203872</v>
      </c>
      <c r="D36" s="206"/>
    </row>
    <row r="37" spans="1:4" s="207" customFormat="1" ht="35.25" customHeight="1" x14ac:dyDescent="0.25">
      <c r="A37" s="262" t="s">
        <v>940</v>
      </c>
      <c r="B37" s="263" t="s">
        <v>941</v>
      </c>
      <c r="C37" s="272">
        <f>157265+193591</f>
        <v>350856</v>
      </c>
      <c r="D37" s="206"/>
    </row>
    <row r="38" spans="1:4" s="197" customFormat="1" ht="25.5" customHeight="1" x14ac:dyDescent="0.25">
      <c r="A38" s="317">
        <v>4.2</v>
      </c>
      <c r="B38" s="318" t="s">
        <v>907</v>
      </c>
      <c r="C38" s="271"/>
      <c r="D38" s="196"/>
    </row>
    <row r="39" spans="1:4" s="201" customFormat="1" ht="25.5" customHeight="1" x14ac:dyDescent="0.25">
      <c r="A39" s="325">
        <v>4.3</v>
      </c>
      <c r="B39" s="326" t="s">
        <v>121</v>
      </c>
      <c r="C39" s="327">
        <f>SUM(C40:C53)</f>
        <v>5148471</v>
      </c>
      <c r="D39" s="200"/>
    </row>
    <row r="40" spans="1:4" s="199" customFormat="1" ht="16.149999999999999" customHeight="1" x14ac:dyDescent="0.25">
      <c r="A40" s="265" t="s">
        <v>942</v>
      </c>
      <c r="B40" s="266" t="s">
        <v>943</v>
      </c>
      <c r="C40" s="277">
        <v>201503</v>
      </c>
      <c r="D40" s="198"/>
    </row>
    <row r="41" spans="1:4" s="79" customFormat="1" ht="19.149999999999999" customHeight="1" x14ac:dyDescent="0.25">
      <c r="A41" s="262" t="s">
        <v>944</v>
      </c>
      <c r="B41" s="263" t="s">
        <v>945</v>
      </c>
      <c r="C41" s="272">
        <v>616</v>
      </c>
      <c r="D41" s="133"/>
    </row>
    <row r="42" spans="1:4" s="75" customFormat="1" ht="16.899999999999999" customHeight="1" x14ac:dyDescent="0.25">
      <c r="A42" s="262" t="s">
        <v>946</v>
      </c>
      <c r="B42" s="263" t="s">
        <v>947</v>
      </c>
      <c r="C42" s="272">
        <v>18880</v>
      </c>
      <c r="D42" s="129"/>
    </row>
    <row r="43" spans="1:4" s="185" customFormat="1" ht="18.600000000000001" customHeight="1" x14ac:dyDescent="0.25">
      <c r="A43" s="262" t="s">
        <v>948</v>
      </c>
      <c r="B43" s="263" t="s">
        <v>949</v>
      </c>
      <c r="C43" s="272">
        <v>6524</v>
      </c>
      <c r="D43" s="184"/>
    </row>
    <row r="44" spans="1:4" s="79" customFormat="1" ht="18" customHeight="1" x14ac:dyDescent="0.25">
      <c r="A44" s="262" t="s">
        <v>950</v>
      </c>
      <c r="B44" s="263" t="s">
        <v>951</v>
      </c>
      <c r="C44" s="272"/>
      <c r="D44" s="133"/>
    </row>
    <row r="45" spans="1:4" s="79" customFormat="1" ht="21.6" customHeight="1" x14ac:dyDescent="0.25">
      <c r="A45" s="262" t="s">
        <v>952</v>
      </c>
      <c r="B45" s="263" t="s">
        <v>953</v>
      </c>
      <c r="C45" s="272"/>
      <c r="D45" s="133"/>
    </row>
    <row r="46" spans="1:4" s="79" customFormat="1" ht="21.6" customHeight="1" x14ac:dyDescent="0.25">
      <c r="A46" s="262" t="s">
        <v>954</v>
      </c>
      <c r="B46" s="263" t="s">
        <v>955</v>
      </c>
      <c r="C46" s="272"/>
      <c r="D46" s="133"/>
    </row>
    <row r="47" spans="1:4" s="79" customFormat="1" ht="20.45" customHeight="1" x14ac:dyDescent="0.25">
      <c r="A47" s="262" t="s">
        <v>956</v>
      </c>
      <c r="B47" s="263" t="s">
        <v>957</v>
      </c>
      <c r="C47" s="272">
        <v>10859</v>
      </c>
      <c r="D47" s="133"/>
    </row>
    <row r="48" spans="1:4" s="79" customFormat="1" ht="21.6" customHeight="1" x14ac:dyDescent="0.25">
      <c r="A48" s="262" t="s">
        <v>958</v>
      </c>
      <c r="B48" s="263" t="s">
        <v>959</v>
      </c>
      <c r="C48" s="272"/>
      <c r="D48" s="133"/>
    </row>
    <row r="49" spans="1:4" s="79" customFormat="1" ht="28.5" customHeight="1" x14ac:dyDescent="0.25">
      <c r="A49" s="262" t="s">
        <v>960</v>
      </c>
      <c r="B49" s="263" t="s">
        <v>1130</v>
      </c>
      <c r="C49" s="272">
        <v>4574558</v>
      </c>
      <c r="D49" s="133"/>
    </row>
    <row r="50" spans="1:4" s="79" customFormat="1" ht="17.45" customHeight="1" x14ac:dyDescent="0.25">
      <c r="A50" s="262" t="s">
        <v>961</v>
      </c>
      <c r="B50" s="263" t="s">
        <v>962</v>
      </c>
      <c r="C50" s="272">
        <v>23151</v>
      </c>
      <c r="D50" s="133"/>
    </row>
    <row r="51" spans="1:4" s="79" customFormat="1" ht="19.149999999999999" customHeight="1" x14ac:dyDescent="0.25">
      <c r="A51" s="262" t="s">
        <v>963</v>
      </c>
      <c r="B51" s="263" t="s">
        <v>964</v>
      </c>
      <c r="C51" s="272">
        <v>40437</v>
      </c>
      <c r="D51" s="133"/>
    </row>
    <row r="52" spans="1:4" s="79" customFormat="1" ht="16.149999999999999" customHeight="1" x14ac:dyDescent="0.25">
      <c r="A52" s="262" t="s">
        <v>965</v>
      </c>
      <c r="B52" s="263" t="s">
        <v>966</v>
      </c>
      <c r="C52" s="272">
        <v>213412</v>
      </c>
      <c r="D52" s="133"/>
    </row>
    <row r="53" spans="1:4" s="75" customFormat="1" ht="21.6" customHeight="1" x14ac:dyDescent="0.25">
      <c r="A53" s="262" t="s">
        <v>967</v>
      </c>
      <c r="B53" s="263" t="s">
        <v>968</v>
      </c>
      <c r="C53" s="272">
        <v>58531</v>
      </c>
      <c r="D53" s="129"/>
    </row>
    <row r="54" spans="1:4" s="187" customFormat="1" ht="26.45" customHeight="1" x14ac:dyDescent="0.25">
      <c r="A54" s="317">
        <v>4.4000000000000004</v>
      </c>
      <c r="B54" s="78" t="s">
        <v>122</v>
      </c>
      <c r="C54" s="320">
        <v>1588</v>
      </c>
      <c r="D54" s="186"/>
    </row>
    <row r="55" spans="1:4" s="79" customFormat="1" ht="24" customHeight="1" x14ac:dyDescent="0.25">
      <c r="A55" s="317">
        <v>4.5</v>
      </c>
      <c r="B55" s="318" t="s">
        <v>1002</v>
      </c>
      <c r="C55" s="319">
        <f>SUM(C56:C59)</f>
        <v>70888</v>
      </c>
      <c r="D55" s="133"/>
    </row>
    <row r="56" spans="1:4" s="79" customFormat="1" ht="21" customHeight="1" x14ac:dyDescent="0.25">
      <c r="A56" s="262" t="s">
        <v>969</v>
      </c>
      <c r="B56" s="263" t="s">
        <v>928</v>
      </c>
      <c r="C56" s="272">
        <v>65197</v>
      </c>
      <c r="D56" s="133"/>
    </row>
    <row r="57" spans="1:4" s="79" customFormat="1" ht="20.45" customHeight="1" x14ac:dyDescent="0.25">
      <c r="A57" s="262" t="s">
        <v>970</v>
      </c>
      <c r="B57" s="263" t="s">
        <v>930</v>
      </c>
      <c r="C57" s="272">
        <v>5691</v>
      </c>
      <c r="D57" s="133"/>
    </row>
    <row r="58" spans="1:4" s="79" customFormat="1" ht="19.899999999999999" customHeight="1" x14ac:dyDescent="0.25">
      <c r="A58" s="262" t="s">
        <v>971</v>
      </c>
      <c r="B58" s="263" t="s">
        <v>932</v>
      </c>
      <c r="C58" s="272">
        <v>0</v>
      </c>
      <c r="D58" s="133"/>
    </row>
    <row r="59" spans="1:4" s="79" customFormat="1" ht="19.149999999999999" customHeight="1" x14ac:dyDescent="0.25">
      <c r="A59" s="262" t="s">
        <v>972</v>
      </c>
      <c r="B59" s="263" t="s">
        <v>934</v>
      </c>
      <c r="C59" s="272">
        <v>0</v>
      </c>
      <c r="D59" s="133"/>
    </row>
    <row r="60" spans="1:4" s="79" customFormat="1" ht="30.6" customHeight="1" x14ac:dyDescent="0.25">
      <c r="A60" s="317">
        <v>4.9000000000000004</v>
      </c>
      <c r="B60" s="318" t="s">
        <v>908</v>
      </c>
      <c r="C60" s="320"/>
      <c r="D60" s="133"/>
    </row>
    <row r="61" spans="1:4" s="79" customFormat="1" ht="26.45" customHeight="1" x14ac:dyDescent="0.25">
      <c r="A61" s="217">
        <v>5</v>
      </c>
      <c r="B61" s="219" t="s">
        <v>19</v>
      </c>
      <c r="C61" s="270">
        <f>SUM(C62+C67)</f>
        <v>247405</v>
      </c>
      <c r="D61" s="133"/>
    </row>
    <row r="62" spans="1:4" s="195" customFormat="1" ht="25.9" customHeight="1" x14ac:dyDescent="0.25">
      <c r="A62" s="317">
        <v>5.0999999999999996</v>
      </c>
      <c r="B62" s="78" t="s">
        <v>19</v>
      </c>
      <c r="C62" s="319">
        <f>SUM(C63:C65)</f>
        <v>247405</v>
      </c>
      <c r="D62" s="194"/>
    </row>
    <row r="63" spans="1:4" s="79" customFormat="1" ht="24.6" customHeight="1" x14ac:dyDescent="0.25">
      <c r="A63" s="262" t="s">
        <v>973</v>
      </c>
      <c r="B63" s="263" t="s">
        <v>974</v>
      </c>
      <c r="C63" s="272">
        <v>116930</v>
      </c>
      <c r="D63" s="133"/>
    </row>
    <row r="64" spans="1:4" s="79" customFormat="1" ht="18.600000000000001" customHeight="1" x14ac:dyDescent="0.25">
      <c r="A64" s="262" t="s">
        <v>975</v>
      </c>
      <c r="B64" s="263" t="s">
        <v>976</v>
      </c>
      <c r="C64" s="272"/>
      <c r="D64" s="133"/>
    </row>
    <row r="65" spans="1:4" s="79" customFormat="1" ht="21" customHeight="1" x14ac:dyDescent="0.25">
      <c r="A65" s="262" t="s">
        <v>977</v>
      </c>
      <c r="B65" s="263" t="s">
        <v>978</v>
      </c>
      <c r="C65" s="272">
        <v>130475</v>
      </c>
      <c r="D65" s="133"/>
    </row>
    <row r="66" spans="1:4" s="195" customFormat="1" ht="23.45" customHeight="1" x14ac:dyDescent="0.25">
      <c r="A66" s="317">
        <v>5.2</v>
      </c>
      <c r="B66" s="78" t="s">
        <v>909</v>
      </c>
      <c r="C66" s="271"/>
      <c r="D66" s="194"/>
    </row>
    <row r="67" spans="1:4" s="195" customFormat="1" ht="37.9" customHeight="1" x14ac:dyDescent="0.25">
      <c r="A67" s="317">
        <v>5.9</v>
      </c>
      <c r="B67" s="78" t="s">
        <v>1010</v>
      </c>
      <c r="C67" s="320"/>
      <c r="D67" s="194"/>
    </row>
    <row r="68" spans="1:4" s="79" customFormat="1" ht="29.45" customHeight="1" x14ac:dyDescent="0.25">
      <c r="A68" s="217">
        <v>6</v>
      </c>
      <c r="B68" s="219" t="s">
        <v>20</v>
      </c>
      <c r="C68" s="270">
        <f>SUM(C69+C77+C78+C79)</f>
        <v>28139</v>
      </c>
      <c r="D68" s="133"/>
    </row>
    <row r="69" spans="1:4" s="195" customFormat="1" ht="18.600000000000001" customHeight="1" x14ac:dyDescent="0.25">
      <c r="A69" s="317">
        <v>6.1</v>
      </c>
      <c r="B69" s="78" t="s">
        <v>910</v>
      </c>
      <c r="C69" s="319">
        <f>SUM(C70:C76)</f>
        <v>28139</v>
      </c>
      <c r="D69" s="194"/>
    </row>
    <row r="70" spans="1:4" s="79" customFormat="1" ht="20.25" customHeight="1" x14ac:dyDescent="0.25">
      <c r="A70" s="262" t="s">
        <v>979</v>
      </c>
      <c r="B70" s="263" t="s">
        <v>980</v>
      </c>
      <c r="C70" s="272"/>
      <c r="D70" s="133"/>
    </row>
    <row r="71" spans="1:4" s="79" customFormat="1" ht="19.899999999999999" customHeight="1" x14ac:dyDescent="0.25">
      <c r="A71" s="262" t="s">
        <v>981</v>
      </c>
      <c r="B71" s="263" t="s">
        <v>930</v>
      </c>
      <c r="C71" s="272">
        <v>28139</v>
      </c>
      <c r="D71" s="133"/>
    </row>
    <row r="72" spans="1:4" s="79" customFormat="1" ht="22.15" customHeight="1" x14ac:dyDescent="0.25">
      <c r="A72" s="262" t="s">
        <v>982</v>
      </c>
      <c r="B72" s="263" t="s">
        <v>123</v>
      </c>
      <c r="C72" s="272"/>
      <c r="D72" s="133"/>
    </row>
    <row r="73" spans="1:4" s="79" customFormat="1" ht="19.899999999999999" customHeight="1" x14ac:dyDescent="0.25">
      <c r="A73" s="262" t="s">
        <v>983</v>
      </c>
      <c r="B73" s="263" t="s">
        <v>984</v>
      </c>
      <c r="C73" s="272"/>
      <c r="D73" s="133"/>
    </row>
    <row r="74" spans="1:4" s="79" customFormat="1" ht="22.15" customHeight="1" x14ac:dyDescent="0.25">
      <c r="A74" s="262" t="s">
        <v>985</v>
      </c>
      <c r="B74" s="263" t="s">
        <v>986</v>
      </c>
      <c r="C74" s="272"/>
      <c r="D74" s="133"/>
    </row>
    <row r="75" spans="1:4" s="79" customFormat="1" ht="22.15" customHeight="1" x14ac:dyDescent="0.25">
      <c r="A75" s="262" t="s">
        <v>987</v>
      </c>
      <c r="B75" s="263" t="s">
        <v>988</v>
      </c>
      <c r="C75" s="272"/>
      <c r="D75" s="133"/>
    </row>
    <row r="76" spans="1:4" s="79" customFormat="1" ht="23.45" customHeight="1" x14ac:dyDescent="0.25">
      <c r="A76" s="262" t="s">
        <v>989</v>
      </c>
      <c r="B76" s="263" t="s">
        <v>990</v>
      </c>
      <c r="C76" s="272"/>
      <c r="D76" s="133"/>
    </row>
    <row r="77" spans="1:4" s="195" customFormat="1" ht="21" customHeight="1" x14ac:dyDescent="0.25">
      <c r="A77" s="317">
        <v>6.2</v>
      </c>
      <c r="B77" s="78" t="s">
        <v>991</v>
      </c>
      <c r="C77" s="320"/>
      <c r="D77" s="194"/>
    </row>
    <row r="78" spans="1:4" s="195" customFormat="1" ht="24.6" customHeight="1" x14ac:dyDescent="0.25">
      <c r="A78" s="317">
        <v>6.3</v>
      </c>
      <c r="B78" s="328" t="s">
        <v>992</v>
      </c>
      <c r="C78" s="323"/>
      <c r="D78" s="194"/>
    </row>
    <row r="79" spans="1:4" s="195" customFormat="1" ht="24.6" customHeight="1" x14ac:dyDescent="0.25">
      <c r="A79" s="317">
        <v>6.9</v>
      </c>
      <c r="B79" s="328" t="s">
        <v>1011</v>
      </c>
      <c r="C79" s="323"/>
      <c r="D79" s="194"/>
    </row>
    <row r="80" spans="1:4" s="80" customFormat="1" ht="25.5" customHeight="1" x14ac:dyDescent="0.25">
      <c r="A80" s="217">
        <v>7</v>
      </c>
      <c r="B80" s="219" t="s">
        <v>911</v>
      </c>
      <c r="C80" s="270">
        <f>SUM(C81:C89)</f>
        <v>0</v>
      </c>
      <c r="D80" s="134"/>
    </row>
    <row r="81" spans="1:4" s="80" customFormat="1" ht="36.75" customHeight="1" x14ac:dyDescent="0.25">
      <c r="A81" s="317">
        <v>7.1</v>
      </c>
      <c r="B81" s="329" t="s">
        <v>1088</v>
      </c>
      <c r="C81" s="323"/>
      <c r="D81" s="134"/>
    </row>
    <row r="82" spans="1:4" s="80" customFormat="1" ht="36.75" customHeight="1" x14ac:dyDescent="0.25">
      <c r="A82" s="317">
        <v>7.2</v>
      </c>
      <c r="B82" s="329" t="s">
        <v>912</v>
      </c>
      <c r="C82" s="323"/>
      <c r="D82" s="134"/>
    </row>
    <row r="83" spans="1:4" s="80" customFormat="1" ht="36.75" customHeight="1" x14ac:dyDescent="0.25">
      <c r="A83" s="317">
        <v>7.3</v>
      </c>
      <c r="B83" s="329" t="s">
        <v>913</v>
      </c>
      <c r="C83" s="323"/>
      <c r="D83" s="134"/>
    </row>
    <row r="84" spans="1:4" s="80" customFormat="1" ht="47.45" customHeight="1" x14ac:dyDescent="0.25">
      <c r="A84" s="317">
        <v>7.4</v>
      </c>
      <c r="B84" s="329" t="s">
        <v>914</v>
      </c>
      <c r="C84" s="323"/>
      <c r="D84" s="134"/>
    </row>
    <row r="85" spans="1:4" s="80" customFormat="1" ht="50.45" customHeight="1" x14ac:dyDescent="0.25">
      <c r="A85" s="317">
        <v>7.5</v>
      </c>
      <c r="B85" s="329" t="s">
        <v>915</v>
      </c>
      <c r="C85" s="323"/>
      <c r="D85" s="134"/>
    </row>
    <row r="86" spans="1:4" s="80" customFormat="1" ht="49.9" customHeight="1" x14ac:dyDescent="0.25">
      <c r="A86" s="317">
        <v>7.6</v>
      </c>
      <c r="B86" s="329" t="s">
        <v>916</v>
      </c>
      <c r="C86" s="323"/>
      <c r="D86" s="134"/>
    </row>
    <row r="87" spans="1:4" s="80" customFormat="1" ht="43.9" customHeight="1" x14ac:dyDescent="0.25">
      <c r="A87" s="317">
        <v>7.7</v>
      </c>
      <c r="B87" s="329" t="s">
        <v>917</v>
      </c>
      <c r="C87" s="323"/>
      <c r="D87" s="134"/>
    </row>
    <row r="88" spans="1:4" s="80" customFormat="1" ht="39.6" customHeight="1" x14ac:dyDescent="0.25">
      <c r="A88" s="317">
        <v>7.8</v>
      </c>
      <c r="B88" s="329" t="s">
        <v>918</v>
      </c>
      <c r="C88" s="323"/>
      <c r="D88" s="134"/>
    </row>
    <row r="89" spans="1:4" s="80" customFormat="1" ht="33.6" customHeight="1" x14ac:dyDescent="0.25">
      <c r="A89" s="317">
        <v>7.9</v>
      </c>
      <c r="B89" s="329" t="s">
        <v>29</v>
      </c>
      <c r="C89" s="323"/>
      <c r="D89" s="134"/>
    </row>
    <row r="90" spans="1:4" s="79" customFormat="1" ht="37.9" customHeight="1" x14ac:dyDescent="0.25">
      <c r="A90" s="217">
        <v>8</v>
      </c>
      <c r="B90" s="222" t="s">
        <v>1129</v>
      </c>
      <c r="C90" s="270">
        <f>SUM(C91+C94+C99+C100+C101)</f>
        <v>66706151</v>
      </c>
      <c r="D90" s="133"/>
    </row>
    <row r="91" spans="1:4" s="195" customFormat="1" ht="25.5" customHeight="1" x14ac:dyDescent="0.25">
      <c r="A91" s="317">
        <v>8.1</v>
      </c>
      <c r="B91" s="78" t="s">
        <v>124</v>
      </c>
      <c r="C91" s="319">
        <f>SUM(C92:C93)</f>
        <v>42202490</v>
      </c>
      <c r="D91" s="194"/>
    </row>
    <row r="92" spans="1:4" s="76" customFormat="1" ht="25.5" customHeight="1" x14ac:dyDescent="0.25">
      <c r="A92" s="262" t="s">
        <v>837</v>
      </c>
      <c r="B92" s="409" t="s">
        <v>125</v>
      </c>
      <c r="C92" s="273">
        <f>42202490-120000</f>
        <v>42082490</v>
      </c>
      <c r="D92" s="131"/>
    </row>
    <row r="93" spans="1:4" s="76" customFormat="1" ht="25.5" customHeight="1" x14ac:dyDescent="0.25">
      <c r="A93" s="262" t="s">
        <v>993</v>
      </c>
      <c r="B93" s="409" t="s">
        <v>126</v>
      </c>
      <c r="C93" s="273">
        <v>120000</v>
      </c>
      <c r="D93" s="131"/>
    </row>
    <row r="94" spans="1:4" s="195" customFormat="1" ht="25.5" customHeight="1" x14ac:dyDescent="0.25">
      <c r="A94" s="317">
        <v>8.1999999999999993</v>
      </c>
      <c r="B94" s="78" t="s">
        <v>127</v>
      </c>
      <c r="C94" s="319">
        <f>SUM(C95:C98)</f>
        <v>24503661</v>
      </c>
      <c r="D94" s="194"/>
    </row>
    <row r="95" spans="1:4" s="76" customFormat="1" ht="25.5" customHeight="1" x14ac:dyDescent="0.25">
      <c r="A95" s="262" t="s">
        <v>838</v>
      </c>
      <c r="B95" s="409" t="s">
        <v>128</v>
      </c>
      <c r="C95" s="273">
        <f>14190593+433177</f>
        <v>14623770</v>
      </c>
      <c r="D95" s="131"/>
    </row>
    <row r="96" spans="1:4" s="76" customFormat="1" ht="25.5" customHeight="1" x14ac:dyDescent="0.25">
      <c r="A96" s="262" t="s">
        <v>994</v>
      </c>
      <c r="B96" s="409" t="s">
        <v>129</v>
      </c>
      <c r="C96" s="273">
        <v>7606</v>
      </c>
      <c r="D96" s="131"/>
    </row>
    <row r="97" spans="1:4" s="76" customFormat="1" ht="25.5" customHeight="1" x14ac:dyDescent="0.25">
      <c r="A97" s="262" t="s">
        <v>995</v>
      </c>
      <c r="B97" s="409" t="s">
        <v>130</v>
      </c>
      <c r="C97" s="273">
        <f>9437724+433177</f>
        <v>9870901</v>
      </c>
      <c r="D97" s="131"/>
    </row>
    <row r="98" spans="1:4" s="76" customFormat="1" ht="25.5" customHeight="1" x14ac:dyDescent="0.25">
      <c r="A98" s="262" t="s">
        <v>996</v>
      </c>
      <c r="B98" s="409" t="s">
        <v>131</v>
      </c>
      <c r="C98" s="273">
        <v>1384</v>
      </c>
      <c r="D98" s="131"/>
    </row>
    <row r="99" spans="1:4" s="195" customFormat="1" ht="25.5" customHeight="1" x14ac:dyDescent="0.25">
      <c r="A99" s="317">
        <v>8.3000000000000007</v>
      </c>
      <c r="B99" s="78" t="s">
        <v>132</v>
      </c>
      <c r="C99" s="320"/>
      <c r="D99" s="194"/>
    </row>
    <row r="100" spans="1:4" s="195" customFormat="1" ht="25.5" customHeight="1" x14ac:dyDescent="0.25">
      <c r="A100" s="317">
        <v>8.4</v>
      </c>
      <c r="B100" s="78" t="s">
        <v>997</v>
      </c>
      <c r="C100" s="320"/>
      <c r="D100" s="194"/>
    </row>
    <row r="101" spans="1:4" s="195" customFormat="1" ht="25.5" customHeight="1" x14ac:dyDescent="0.25">
      <c r="A101" s="317">
        <v>8.5</v>
      </c>
      <c r="B101" s="78" t="s">
        <v>998</v>
      </c>
      <c r="C101" s="320"/>
      <c r="D101" s="194"/>
    </row>
    <row r="102" spans="1:4" s="81" customFormat="1" ht="33.6" customHeight="1" x14ac:dyDescent="0.25">
      <c r="A102" s="217">
        <v>9</v>
      </c>
      <c r="B102" s="222" t="s">
        <v>1131</v>
      </c>
      <c r="C102" s="270">
        <f>SUM(C103+C105+C107+C109)</f>
        <v>1462200</v>
      </c>
      <c r="D102" s="135"/>
    </row>
    <row r="103" spans="1:4" s="203" customFormat="1" ht="23.45" customHeight="1" x14ac:dyDescent="0.25">
      <c r="A103" s="317">
        <v>9.1</v>
      </c>
      <c r="B103" s="78" t="s">
        <v>1132</v>
      </c>
      <c r="C103" s="320"/>
      <c r="D103" s="202"/>
    </row>
    <row r="104" spans="1:4" s="195" customFormat="1" ht="20.45" customHeight="1" x14ac:dyDescent="0.25">
      <c r="A104" s="317">
        <v>9.1999999999999993</v>
      </c>
      <c r="B104" s="322" t="s">
        <v>1003</v>
      </c>
      <c r="C104" s="274"/>
      <c r="D104" s="194"/>
    </row>
    <row r="105" spans="1:4" s="203" customFormat="1" ht="22.9" customHeight="1" x14ac:dyDescent="0.25">
      <c r="A105" s="317">
        <v>9.3000000000000007</v>
      </c>
      <c r="B105" s="78" t="s">
        <v>134</v>
      </c>
      <c r="C105" s="320">
        <f>1453528+8672</f>
        <v>1462200</v>
      </c>
      <c r="D105" s="202"/>
    </row>
    <row r="106" spans="1:4" s="203" customFormat="1" ht="21.6" customHeight="1" x14ac:dyDescent="0.25">
      <c r="A106" s="317">
        <v>9.4</v>
      </c>
      <c r="B106" s="328" t="s">
        <v>1004</v>
      </c>
      <c r="C106" s="275"/>
      <c r="D106" s="202"/>
    </row>
    <row r="107" spans="1:4" s="203" customFormat="1" ht="23.45" customHeight="1" x14ac:dyDescent="0.25">
      <c r="A107" s="317">
        <v>9.5</v>
      </c>
      <c r="B107" s="328" t="s">
        <v>136</v>
      </c>
      <c r="C107" s="330"/>
      <c r="D107" s="202"/>
    </row>
    <row r="108" spans="1:4" s="203" customFormat="1" ht="26.45" customHeight="1" x14ac:dyDescent="0.25">
      <c r="A108" s="317">
        <v>9.6</v>
      </c>
      <c r="B108" s="78" t="s">
        <v>1133</v>
      </c>
      <c r="C108" s="271"/>
      <c r="D108" s="202"/>
    </row>
    <row r="109" spans="1:4" s="203" customFormat="1" ht="27" customHeight="1" x14ac:dyDescent="0.25">
      <c r="A109" s="317">
        <v>9.6999999999999993</v>
      </c>
      <c r="B109" s="328" t="s">
        <v>999</v>
      </c>
      <c r="C109" s="330"/>
      <c r="D109" s="202"/>
    </row>
    <row r="110" spans="1:4" s="81" customFormat="1" ht="20.45" customHeight="1" x14ac:dyDescent="0.25">
      <c r="A110" s="217">
        <v>0</v>
      </c>
      <c r="B110" s="219" t="s">
        <v>25</v>
      </c>
      <c r="C110" s="270">
        <f>SUM(C111+C113)</f>
        <v>0</v>
      </c>
      <c r="D110" s="135"/>
    </row>
    <row r="111" spans="1:4" s="203" customFormat="1" ht="22.15" customHeight="1" x14ac:dyDescent="0.25">
      <c r="A111" s="317">
        <v>0.1</v>
      </c>
      <c r="B111" s="78" t="s">
        <v>137</v>
      </c>
      <c r="C111" s="320"/>
      <c r="D111" s="202"/>
    </row>
    <row r="112" spans="1:4" s="203" customFormat="1" ht="25.15" customHeight="1" x14ac:dyDescent="0.25">
      <c r="A112" s="317">
        <v>0.2</v>
      </c>
      <c r="B112" s="78" t="s">
        <v>138</v>
      </c>
      <c r="C112" s="271"/>
      <c r="D112" s="202"/>
    </row>
    <row r="113" spans="1:4" s="195" customFormat="1" ht="25.9" customHeight="1" x14ac:dyDescent="0.25">
      <c r="A113" s="317">
        <v>0.3</v>
      </c>
      <c r="B113" s="322" t="s">
        <v>1000</v>
      </c>
      <c r="C113" s="323"/>
      <c r="D113" s="194"/>
    </row>
    <row r="114" spans="1:4" s="82" customFormat="1" ht="23.45" customHeight="1" x14ac:dyDescent="0.25">
      <c r="A114" s="411" t="s">
        <v>139</v>
      </c>
      <c r="B114" s="412"/>
      <c r="C114" s="276">
        <f>SUM(C6+C25+C31+C34+C61+C68+C80+C90+C102+C110)</f>
        <v>80502904</v>
      </c>
      <c r="D114" s="136"/>
    </row>
    <row r="115" spans="1:4" s="72" customFormat="1" ht="12.75" customHeight="1" x14ac:dyDescent="0.25">
      <c r="A115" s="69"/>
      <c r="B115" s="70"/>
      <c r="C115" s="71"/>
    </row>
    <row r="116" spans="1:4" ht="12.75" customHeight="1" x14ac:dyDescent="0.25"/>
    <row r="117" spans="1:4" ht="12.75" customHeight="1" x14ac:dyDescent="0.25"/>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sheetData>
  <sheetProtection algorithmName="SHA-512" hashValue="/f5FKBsLyZ/gSOihE3k6cZ5OGFxGijRAq6aVYz+w3GdM/SPYSf5r4zeJR3yZsGrKbHEBScGWcPwL+r5GPHmKyA==" saltValue="1+o67HwClbhLCMbwOjGOJw=="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topLeftCell="B1" zoomScale="55" zoomScaleNormal="55" zoomScalePageLayoutView="90" workbookViewId="0">
      <pane ySplit="6" topLeftCell="A27" activePane="bottomLeft" state="frozen"/>
      <selection pane="bottomLeft" activeCell="G27" sqref="G27"/>
    </sheetView>
  </sheetViews>
  <sheetFormatPr baseColWidth="10" defaultColWidth="0" defaultRowHeight="0" customHeight="1" zeroHeight="1" x14ac:dyDescent="0.25"/>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x14ac:dyDescent="0.25">
      <c r="A1" s="424" t="s">
        <v>901</v>
      </c>
      <c r="B1" s="425"/>
      <c r="C1" s="425"/>
      <c r="D1" s="425"/>
      <c r="E1" s="425"/>
      <c r="F1" s="425"/>
      <c r="G1" s="425"/>
      <c r="H1" s="425"/>
      <c r="I1" s="425"/>
      <c r="J1" s="425"/>
      <c r="K1" s="425"/>
      <c r="L1" s="425"/>
      <c r="M1" s="425"/>
      <c r="N1" s="426"/>
    </row>
    <row r="2" spans="1:15" customFormat="1" ht="24" customHeight="1" x14ac:dyDescent="0.35">
      <c r="A2" s="427" t="str">
        <f>'ESTIMACIÓN DE INGRESOS'!A2:C2</f>
        <v>Nombre del Municipio: Tecalitlán</v>
      </c>
      <c r="B2" s="428"/>
      <c r="C2" s="428"/>
      <c r="D2" s="428"/>
      <c r="E2" s="428"/>
      <c r="F2" s="428"/>
      <c r="G2" s="428"/>
      <c r="H2" s="428"/>
      <c r="I2" s="428"/>
      <c r="J2" s="428"/>
      <c r="K2" s="428"/>
      <c r="L2" s="428"/>
      <c r="M2" s="428"/>
      <c r="N2" s="429"/>
    </row>
    <row r="3" spans="1:15" s="183" customFormat="1" ht="31.15" customHeight="1" x14ac:dyDescent="0.25">
      <c r="A3" s="431" t="s">
        <v>549</v>
      </c>
      <c r="B3" s="433" t="s">
        <v>3</v>
      </c>
      <c r="C3" s="438" t="s">
        <v>1044</v>
      </c>
      <c r="D3" s="439"/>
      <c r="E3" s="439"/>
      <c r="F3" s="439"/>
      <c r="G3" s="439"/>
      <c r="H3" s="439"/>
      <c r="I3" s="440"/>
      <c r="J3" s="435" t="s">
        <v>1045</v>
      </c>
      <c r="K3" s="436"/>
      <c r="L3" s="437"/>
      <c r="M3" s="430" t="s">
        <v>550</v>
      </c>
      <c r="N3" s="182"/>
    </row>
    <row r="4" spans="1:15" s="183" customFormat="1" ht="73.150000000000006" customHeight="1" x14ac:dyDescent="0.25">
      <c r="A4" s="432"/>
      <c r="B4" s="434"/>
      <c r="C4" s="211" t="s">
        <v>1043</v>
      </c>
      <c r="D4" s="211" t="s">
        <v>1049</v>
      </c>
      <c r="E4" s="211" t="s">
        <v>1050</v>
      </c>
      <c r="F4" s="212" t="s">
        <v>1051</v>
      </c>
      <c r="G4" s="212" t="s">
        <v>1052</v>
      </c>
      <c r="H4" s="213" t="s">
        <v>1053</v>
      </c>
      <c r="I4" s="209" t="s">
        <v>1054</v>
      </c>
      <c r="J4" s="209" t="s">
        <v>1046</v>
      </c>
      <c r="K4" s="209" t="s">
        <v>1047</v>
      </c>
      <c r="L4" s="210" t="s">
        <v>1048</v>
      </c>
      <c r="M4" s="430"/>
      <c r="N4" s="182"/>
    </row>
    <row r="5" spans="1:15" s="144" customFormat="1" ht="6.6" customHeight="1" x14ac:dyDescent="0.25">
      <c r="A5" s="139"/>
      <c r="B5" s="140"/>
      <c r="C5" s="141"/>
      <c r="D5" s="141"/>
      <c r="E5" s="140"/>
      <c r="F5" s="140"/>
      <c r="G5" s="140"/>
      <c r="H5" s="140"/>
      <c r="I5" s="142"/>
      <c r="J5" s="142"/>
      <c r="K5" s="142"/>
      <c r="L5" s="142"/>
      <c r="M5" s="142"/>
      <c r="N5" s="143"/>
    </row>
    <row r="6" spans="1:15" s="176" customFormat="1" ht="25.5" customHeight="1" x14ac:dyDescent="0.25">
      <c r="A6" s="172">
        <v>1000</v>
      </c>
      <c r="B6" s="173" t="s">
        <v>35</v>
      </c>
      <c r="C6" s="174">
        <f t="shared" ref="C6:N6" si="0">C7+C12+C17+C26+C31+C38+C40</f>
        <v>0</v>
      </c>
      <c r="D6" s="174">
        <f>D7+D12+D17+D26+D31+D38+D40</f>
        <v>0</v>
      </c>
      <c r="E6" s="174">
        <f t="shared" si="0"/>
        <v>0</v>
      </c>
      <c r="F6" s="174">
        <f t="shared" si="0"/>
        <v>0</v>
      </c>
      <c r="G6" s="174">
        <f t="shared" si="0"/>
        <v>34381955</v>
      </c>
      <c r="H6" s="174">
        <f t="shared" si="0"/>
        <v>0</v>
      </c>
      <c r="I6" s="174">
        <f t="shared" si="0"/>
        <v>0</v>
      </c>
      <c r="J6" s="174">
        <f t="shared" si="0"/>
        <v>0</v>
      </c>
      <c r="K6" s="174">
        <f t="shared" si="0"/>
        <v>0</v>
      </c>
      <c r="L6" s="174">
        <f t="shared" si="0"/>
        <v>0</v>
      </c>
      <c r="M6" s="174">
        <f>SUM(C6:L6)</f>
        <v>34381955</v>
      </c>
      <c r="N6" s="175">
        <f t="shared" si="0"/>
        <v>0</v>
      </c>
    </row>
    <row r="7" spans="1:15" customFormat="1" ht="25.5" customHeight="1" x14ac:dyDescent="0.25">
      <c r="A7" s="83">
        <v>1100</v>
      </c>
      <c r="B7" s="84" t="s">
        <v>141</v>
      </c>
      <c r="C7" s="278">
        <f>SUM(C8:C11)</f>
        <v>0</v>
      </c>
      <c r="D7" s="278">
        <f>SUM(D8:D11)</f>
        <v>0</v>
      </c>
      <c r="E7" s="278">
        <f t="shared" ref="E7:L7" si="1">SUM(E8:E11)</f>
        <v>0</v>
      </c>
      <c r="F7" s="278">
        <f t="shared" si="1"/>
        <v>0</v>
      </c>
      <c r="G7" s="278">
        <f t="shared" si="1"/>
        <v>28143149</v>
      </c>
      <c r="H7" s="278">
        <f t="shared" si="1"/>
        <v>0</v>
      </c>
      <c r="I7" s="278">
        <f t="shared" si="1"/>
        <v>0</v>
      </c>
      <c r="J7" s="278">
        <f t="shared" si="1"/>
        <v>0</v>
      </c>
      <c r="K7" s="278">
        <f t="shared" si="1"/>
        <v>0</v>
      </c>
      <c r="L7" s="278">
        <f t="shared" si="1"/>
        <v>0</v>
      </c>
      <c r="M7" s="278">
        <f t="shared" ref="M7:M70" si="2">SUM(C7:L7)</f>
        <v>28143149</v>
      </c>
      <c r="N7" s="279"/>
      <c r="O7">
        <v>1</v>
      </c>
    </row>
    <row r="8" spans="1:15" customFormat="1" ht="25.5" customHeight="1" x14ac:dyDescent="0.25">
      <c r="A8" s="89">
        <v>111</v>
      </c>
      <c r="B8" s="85" t="s">
        <v>142</v>
      </c>
      <c r="C8" s="280"/>
      <c r="D8" s="280"/>
      <c r="E8" s="280"/>
      <c r="F8" s="280"/>
      <c r="G8" s="280">
        <v>2326871</v>
      </c>
      <c r="H8" s="280"/>
      <c r="I8" s="280"/>
      <c r="J8" s="280"/>
      <c r="K8" s="280"/>
      <c r="L8" s="280"/>
      <c r="M8" s="281">
        <f t="shared" si="2"/>
        <v>2326871</v>
      </c>
      <c r="N8" s="282"/>
      <c r="O8">
        <v>2</v>
      </c>
    </row>
    <row r="9" spans="1:15" customFormat="1" ht="25.5" customHeight="1" x14ac:dyDescent="0.25">
      <c r="A9" s="89">
        <v>112</v>
      </c>
      <c r="B9" s="86" t="s">
        <v>143</v>
      </c>
      <c r="C9" s="280"/>
      <c r="D9" s="280"/>
      <c r="E9" s="280"/>
      <c r="F9" s="280"/>
      <c r="G9" s="280"/>
      <c r="H9" s="280"/>
      <c r="I9" s="280"/>
      <c r="J9" s="280"/>
      <c r="K9" s="280"/>
      <c r="L9" s="280"/>
      <c r="M9" s="281">
        <f t="shared" si="2"/>
        <v>0</v>
      </c>
      <c r="N9" s="282"/>
      <c r="O9">
        <v>3</v>
      </c>
    </row>
    <row r="10" spans="1:15" customFormat="1" ht="25.5" customHeight="1" x14ac:dyDescent="0.25">
      <c r="A10" s="89">
        <v>113</v>
      </c>
      <c r="B10" s="86" t="s">
        <v>144</v>
      </c>
      <c r="C10" s="280"/>
      <c r="D10" s="280"/>
      <c r="E10" s="280"/>
      <c r="F10" s="280"/>
      <c r="G10" s="280">
        <v>25816278</v>
      </c>
      <c r="H10" s="280"/>
      <c r="I10" s="280"/>
      <c r="J10" s="280"/>
      <c r="K10" s="280"/>
      <c r="L10" s="280"/>
      <c r="M10" s="281">
        <f t="shared" si="2"/>
        <v>25816278</v>
      </c>
      <c r="N10" s="279"/>
    </row>
    <row r="11" spans="1:15" customFormat="1" ht="25.5" customHeight="1" x14ac:dyDescent="0.25">
      <c r="A11" s="89">
        <v>114</v>
      </c>
      <c r="B11" s="86" t="s">
        <v>145</v>
      </c>
      <c r="C11" s="280"/>
      <c r="D11" s="280"/>
      <c r="E11" s="280"/>
      <c r="F11" s="280"/>
      <c r="G11" s="280"/>
      <c r="H11" s="280"/>
      <c r="I11" s="280"/>
      <c r="J11" s="280"/>
      <c r="K11" s="280"/>
      <c r="L11" s="280"/>
      <c r="M11" s="281">
        <f t="shared" si="2"/>
        <v>0</v>
      </c>
      <c r="N11" s="279"/>
      <c r="O11">
        <v>101</v>
      </c>
    </row>
    <row r="12" spans="1:15" customFormat="1" ht="25.5" customHeight="1" x14ac:dyDescent="0.25">
      <c r="A12" s="83">
        <v>1200</v>
      </c>
      <c r="B12" s="84" t="s">
        <v>146</v>
      </c>
      <c r="C12" s="278">
        <f t="shared" ref="C12:L12" si="3">SUM(C13:C16)</f>
        <v>0</v>
      </c>
      <c r="D12" s="278">
        <f>SUM(D13:D16)</f>
        <v>0</v>
      </c>
      <c r="E12" s="278">
        <f t="shared" si="3"/>
        <v>0</v>
      </c>
      <c r="F12" s="278">
        <f t="shared" si="3"/>
        <v>0</v>
      </c>
      <c r="G12" s="278">
        <f t="shared" si="3"/>
        <v>500000</v>
      </c>
      <c r="H12" s="278">
        <f t="shared" si="3"/>
        <v>0</v>
      </c>
      <c r="I12" s="278">
        <f t="shared" si="3"/>
        <v>0</v>
      </c>
      <c r="J12" s="278">
        <f t="shared" si="3"/>
        <v>0</v>
      </c>
      <c r="K12" s="278">
        <f t="shared" si="3"/>
        <v>0</v>
      </c>
      <c r="L12" s="278">
        <f t="shared" si="3"/>
        <v>0</v>
      </c>
      <c r="M12" s="278">
        <f t="shared" si="2"/>
        <v>500000</v>
      </c>
      <c r="N12" s="283"/>
      <c r="O12">
        <v>102</v>
      </c>
    </row>
    <row r="13" spans="1:15" customFormat="1" ht="25.5" customHeight="1" x14ac:dyDescent="0.25">
      <c r="A13" s="89">
        <v>121</v>
      </c>
      <c r="B13" s="86" t="s">
        <v>147</v>
      </c>
      <c r="C13" s="280"/>
      <c r="D13" s="280"/>
      <c r="E13" s="280"/>
      <c r="F13" s="280"/>
      <c r="G13" s="280"/>
      <c r="H13" s="280"/>
      <c r="I13" s="280"/>
      <c r="J13" s="280"/>
      <c r="K13" s="280"/>
      <c r="L13" s="280"/>
      <c r="M13" s="281">
        <f t="shared" si="2"/>
        <v>0</v>
      </c>
      <c r="N13" s="279"/>
      <c r="O13">
        <v>103</v>
      </c>
    </row>
    <row r="14" spans="1:15" customFormat="1" ht="25.5" customHeight="1" x14ac:dyDescent="0.25">
      <c r="A14" s="89">
        <v>122</v>
      </c>
      <c r="B14" s="86" t="s">
        <v>148</v>
      </c>
      <c r="C14" s="280"/>
      <c r="D14" s="280"/>
      <c r="E14" s="280"/>
      <c r="F14" s="280"/>
      <c r="G14" s="280">
        <v>500000</v>
      </c>
      <c r="H14" s="280"/>
      <c r="I14" s="280"/>
      <c r="J14" s="280"/>
      <c r="K14" s="280"/>
      <c r="L14" s="280"/>
      <c r="M14" s="281">
        <f t="shared" si="2"/>
        <v>500000</v>
      </c>
      <c r="N14" s="279"/>
      <c r="O14">
        <v>104</v>
      </c>
    </row>
    <row r="15" spans="1:15" customFormat="1" ht="25.5" customHeight="1" x14ac:dyDescent="0.25">
      <c r="A15" s="89">
        <v>123</v>
      </c>
      <c r="B15" s="86" t="s">
        <v>149</v>
      </c>
      <c r="C15" s="280"/>
      <c r="D15" s="280"/>
      <c r="E15" s="280"/>
      <c r="F15" s="280"/>
      <c r="G15" s="280"/>
      <c r="H15" s="280"/>
      <c r="I15" s="280"/>
      <c r="J15" s="280"/>
      <c r="K15" s="280"/>
      <c r="L15" s="280"/>
      <c r="M15" s="281">
        <f t="shared" si="2"/>
        <v>0</v>
      </c>
      <c r="N15" s="279"/>
      <c r="O15">
        <v>105</v>
      </c>
    </row>
    <row r="16" spans="1:15" customFormat="1" ht="39" customHeight="1" x14ac:dyDescent="0.25">
      <c r="A16" s="89">
        <v>124</v>
      </c>
      <c r="B16" s="86" t="s">
        <v>150</v>
      </c>
      <c r="C16" s="280"/>
      <c r="D16" s="280"/>
      <c r="E16" s="280"/>
      <c r="F16" s="280"/>
      <c r="G16" s="280"/>
      <c r="H16" s="280"/>
      <c r="I16" s="280"/>
      <c r="J16" s="280"/>
      <c r="K16" s="280"/>
      <c r="L16" s="280"/>
      <c r="M16" s="281">
        <f t="shared" si="2"/>
        <v>0</v>
      </c>
      <c r="N16" s="279"/>
      <c r="O16">
        <v>106</v>
      </c>
    </row>
    <row r="17" spans="1:15" customFormat="1" ht="25.5" customHeight="1" x14ac:dyDescent="0.25">
      <c r="A17" s="83">
        <v>1300</v>
      </c>
      <c r="B17" s="84" t="s">
        <v>151</v>
      </c>
      <c r="C17" s="278">
        <f>SUM(C18:C25)</f>
        <v>0</v>
      </c>
      <c r="D17" s="278">
        <f>SUM(D18:D25)</f>
        <v>0</v>
      </c>
      <c r="E17" s="278">
        <f t="shared" ref="E17:N17" si="4">SUM(E18:E25)</f>
        <v>0</v>
      </c>
      <c r="F17" s="278">
        <f t="shared" si="4"/>
        <v>0</v>
      </c>
      <c r="G17" s="278">
        <f t="shared" si="4"/>
        <v>4351292</v>
      </c>
      <c r="H17" s="278">
        <f t="shared" si="4"/>
        <v>0</v>
      </c>
      <c r="I17" s="278">
        <f t="shared" si="4"/>
        <v>0</v>
      </c>
      <c r="J17" s="278">
        <f t="shared" si="4"/>
        <v>0</v>
      </c>
      <c r="K17" s="278">
        <f t="shared" si="4"/>
        <v>0</v>
      </c>
      <c r="L17" s="278">
        <f t="shared" si="4"/>
        <v>0</v>
      </c>
      <c r="M17" s="278">
        <f t="shared" si="2"/>
        <v>4351292</v>
      </c>
      <c r="N17" s="284">
        <f t="shared" si="4"/>
        <v>0</v>
      </c>
      <c r="O17">
        <v>199</v>
      </c>
    </row>
    <row r="18" spans="1:15" customFormat="1" ht="25.5" customHeight="1" x14ac:dyDescent="0.25">
      <c r="A18" s="89">
        <v>131</v>
      </c>
      <c r="B18" s="86" t="s">
        <v>152</v>
      </c>
      <c r="C18" s="280"/>
      <c r="D18" s="280"/>
      <c r="E18" s="280"/>
      <c r="F18" s="280"/>
      <c r="G18" s="280">
        <v>150000</v>
      </c>
      <c r="H18" s="280"/>
      <c r="I18" s="280"/>
      <c r="J18" s="280"/>
      <c r="K18" s="280"/>
      <c r="L18" s="280"/>
      <c r="M18" s="281">
        <f t="shared" si="2"/>
        <v>150000</v>
      </c>
      <c r="N18" s="279"/>
    </row>
    <row r="19" spans="1:15" customFormat="1" ht="25.5" customHeight="1" x14ac:dyDescent="0.25">
      <c r="A19" s="89">
        <v>132</v>
      </c>
      <c r="B19" s="86" t="s">
        <v>153</v>
      </c>
      <c r="C19" s="280"/>
      <c r="D19" s="280"/>
      <c r="E19" s="280"/>
      <c r="F19" s="280"/>
      <c r="G19" s="280">
        <f>4123775+77517</f>
        <v>4201292</v>
      </c>
      <c r="H19" s="280"/>
      <c r="I19" s="280"/>
      <c r="J19" s="280"/>
      <c r="K19" s="280"/>
      <c r="L19" s="280"/>
      <c r="M19" s="281">
        <f t="shared" si="2"/>
        <v>4201292</v>
      </c>
      <c r="N19" s="279"/>
      <c r="O19" s="25" t="s">
        <v>154</v>
      </c>
    </row>
    <row r="20" spans="1:15" customFormat="1" ht="25.5" customHeight="1" x14ac:dyDescent="0.25">
      <c r="A20" s="89">
        <v>133</v>
      </c>
      <c r="B20" s="86" t="s">
        <v>155</v>
      </c>
      <c r="C20" s="280"/>
      <c r="D20" s="280"/>
      <c r="E20" s="280"/>
      <c r="F20" s="280"/>
      <c r="G20" s="280"/>
      <c r="H20" s="280"/>
      <c r="I20" s="280"/>
      <c r="J20" s="280"/>
      <c r="K20" s="280"/>
      <c r="L20" s="280"/>
      <c r="M20" s="281">
        <f t="shared" si="2"/>
        <v>0</v>
      </c>
      <c r="N20" s="279"/>
      <c r="O20">
        <v>201</v>
      </c>
    </row>
    <row r="21" spans="1:15" customFormat="1" ht="25.5" customHeight="1" x14ac:dyDescent="0.25">
      <c r="A21" s="89">
        <v>134</v>
      </c>
      <c r="B21" s="86" t="s">
        <v>156</v>
      </c>
      <c r="C21" s="280"/>
      <c r="D21" s="280"/>
      <c r="E21" s="280"/>
      <c r="F21" s="280"/>
      <c r="G21" s="280"/>
      <c r="H21" s="280"/>
      <c r="I21" s="280"/>
      <c r="J21" s="280"/>
      <c r="K21" s="280"/>
      <c r="L21" s="280"/>
      <c r="M21" s="281">
        <f t="shared" si="2"/>
        <v>0</v>
      </c>
      <c r="N21" s="279"/>
      <c r="O21">
        <v>203</v>
      </c>
    </row>
    <row r="22" spans="1:15" customFormat="1" ht="25.5" customHeight="1" x14ac:dyDescent="0.25">
      <c r="A22" s="89">
        <v>135</v>
      </c>
      <c r="B22" s="86" t="s">
        <v>157</v>
      </c>
      <c r="C22" s="280"/>
      <c r="D22" s="280"/>
      <c r="E22" s="280"/>
      <c r="F22" s="280"/>
      <c r="G22" s="280"/>
      <c r="H22" s="280"/>
      <c r="I22" s="280"/>
      <c r="J22" s="280"/>
      <c r="K22" s="280"/>
      <c r="L22" s="280"/>
      <c r="M22" s="281">
        <f t="shared" si="2"/>
        <v>0</v>
      </c>
      <c r="N22" s="279"/>
      <c r="O22">
        <v>205</v>
      </c>
    </row>
    <row r="23" spans="1:15" customFormat="1" ht="25.5" x14ac:dyDescent="0.25">
      <c r="A23" s="89">
        <v>136</v>
      </c>
      <c r="B23" s="86" t="s">
        <v>158</v>
      </c>
      <c r="C23" s="280"/>
      <c r="D23" s="280"/>
      <c r="E23" s="280"/>
      <c r="F23" s="280"/>
      <c r="G23" s="280"/>
      <c r="H23" s="280"/>
      <c r="I23" s="280"/>
      <c r="J23" s="280"/>
      <c r="K23" s="280"/>
      <c r="L23" s="280"/>
      <c r="M23" s="281">
        <f t="shared" si="2"/>
        <v>0</v>
      </c>
      <c r="N23" s="279"/>
      <c r="O23">
        <v>207</v>
      </c>
    </row>
    <row r="24" spans="1:15" customFormat="1" ht="25.5" customHeight="1" x14ac:dyDescent="0.25">
      <c r="A24" s="89">
        <v>137</v>
      </c>
      <c r="B24" s="86" t="s">
        <v>159</v>
      </c>
      <c r="C24" s="280"/>
      <c r="D24" s="280"/>
      <c r="E24" s="280"/>
      <c r="F24" s="280"/>
      <c r="G24" s="280"/>
      <c r="H24" s="280"/>
      <c r="I24" s="280"/>
      <c r="J24" s="280"/>
      <c r="K24" s="280"/>
      <c r="L24" s="280"/>
      <c r="M24" s="281">
        <f t="shared" si="2"/>
        <v>0</v>
      </c>
      <c r="N24" s="279"/>
      <c r="O24">
        <v>209</v>
      </c>
    </row>
    <row r="25" spans="1:15" customFormat="1" ht="25.5" x14ac:dyDescent="0.25">
      <c r="A25" s="89">
        <v>138</v>
      </c>
      <c r="B25" s="86" t="s">
        <v>160</v>
      </c>
      <c r="C25" s="280"/>
      <c r="D25" s="280"/>
      <c r="E25" s="280"/>
      <c r="F25" s="280"/>
      <c r="G25" s="280"/>
      <c r="H25" s="280"/>
      <c r="I25" s="280"/>
      <c r="J25" s="280"/>
      <c r="K25" s="280"/>
      <c r="L25" s="280"/>
      <c r="M25" s="281">
        <f t="shared" si="2"/>
        <v>0</v>
      </c>
      <c r="N25" s="279"/>
      <c r="O25">
        <v>211</v>
      </c>
    </row>
    <row r="26" spans="1:15" customFormat="1" ht="25.5" customHeight="1" x14ac:dyDescent="0.25">
      <c r="A26" s="83">
        <v>1400</v>
      </c>
      <c r="B26" s="84" t="s">
        <v>161</v>
      </c>
      <c r="C26" s="278">
        <f t="shared" ref="C26:N26" si="5">SUM(C27:C30)</f>
        <v>0</v>
      </c>
      <c r="D26" s="278">
        <f>SUM(D27:D30)</f>
        <v>0</v>
      </c>
      <c r="E26" s="278">
        <f t="shared" si="5"/>
        <v>0</v>
      </c>
      <c r="F26" s="278">
        <f t="shared" si="5"/>
        <v>0</v>
      </c>
      <c r="G26" s="278">
        <f t="shared" si="5"/>
        <v>1187514</v>
      </c>
      <c r="H26" s="278">
        <f t="shared" si="5"/>
        <v>0</v>
      </c>
      <c r="I26" s="278">
        <f t="shared" si="5"/>
        <v>0</v>
      </c>
      <c r="J26" s="278">
        <f t="shared" si="5"/>
        <v>0</v>
      </c>
      <c r="K26" s="278">
        <f t="shared" si="5"/>
        <v>0</v>
      </c>
      <c r="L26" s="278">
        <f t="shared" si="5"/>
        <v>0</v>
      </c>
      <c r="M26" s="278">
        <f t="shared" si="2"/>
        <v>1187514</v>
      </c>
      <c r="N26" s="284">
        <f t="shared" si="5"/>
        <v>0</v>
      </c>
      <c r="O26">
        <v>213</v>
      </c>
    </row>
    <row r="27" spans="1:15" customFormat="1" ht="25.5" customHeight="1" x14ac:dyDescent="0.25">
      <c r="A27" s="89">
        <v>141</v>
      </c>
      <c r="B27" s="86" t="s">
        <v>162</v>
      </c>
      <c r="C27" s="280"/>
      <c r="D27" s="280"/>
      <c r="E27" s="280"/>
      <c r="F27" s="280"/>
      <c r="G27" s="280">
        <f>1265031-77517</f>
        <v>1187514</v>
      </c>
      <c r="H27" s="280"/>
      <c r="I27" s="280"/>
      <c r="J27" s="280"/>
      <c r="K27" s="280"/>
      <c r="L27" s="280"/>
      <c r="M27" s="281">
        <f t="shared" si="2"/>
        <v>1187514</v>
      </c>
      <c r="N27" s="279"/>
      <c r="O27">
        <v>215</v>
      </c>
    </row>
    <row r="28" spans="1:15" customFormat="1" ht="25.5" customHeight="1" x14ac:dyDescent="0.25">
      <c r="A28" s="89">
        <v>142</v>
      </c>
      <c r="B28" s="86" t="s">
        <v>163</v>
      </c>
      <c r="C28" s="280"/>
      <c r="D28" s="280"/>
      <c r="E28" s="280"/>
      <c r="F28" s="280"/>
      <c r="G28" s="280"/>
      <c r="H28" s="280"/>
      <c r="I28" s="280"/>
      <c r="J28" s="280"/>
      <c r="K28" s="280"/>
      <c r="L28" s="280"/>
      <c r="M28" s="281">
        <f t="shared" si="2"/>
        <v>0</v>
      </c>
      <c r="N28" s="279"/>
      <c r="O28">
        <v>217</v>
      </c>
    </row>
    <row r="29" spans="1:15" customFormat="1" ht="25.5" customHeight="1" x14ac:dyDescent="0.25">
      <c r="A29" s="89">
        <v>143</v>
      </c>
      <c r="B29" s="86" t="s">
        <v>164</v>
      </c>
      <c r="C29" s="280"/>
      <c r="D29" s="280"/>
      <c r="E29" s="280"/>
      <c r="F29" s="280"/>
      <c r="G29" s="280"/>
      <c r="H29" s="280"/>
      <c r="I29" s="280"/>
      <c r="J29" s="280"/>
      <c r="K29" s="280"/>
      <c r="L29" s="280"/>
      <c r="M29" s="281">
        <f t="shared" si="2"/>
        <v>0</v>
      </c>
      <c r="N29" s="279"/>
      <c r="O29">
        <v>219</v>
      </c>
    </row>
    <row r="30" spans="1:15" customFormat="1" ht="25.5" customHeight="1" x14ac:dyDescent="0.25">
      <c r="A30" s="89">
        <v>144</v>
      </c>
      <c r="B30" s="86" t="s">
        <v>165</v>
      </c>
      <c r="C30" s="280"/>
      <c r="D30" s="280"/>
      <c r="E30" s="280"/>
      <c r="F30" s="280"/>
      <c r="G30" s="280"/>
      <c r="H30" s="280"/>
      <c r="I30" s="280"/>
      <c r="J30" s="280"/>
      <c r="K30" s="280"/>
      <c r="L30" s="280"/>
      <c r="M30" s="281">
        <f t="shared" si="2"/>
        <v>0</v>
      </c>
      <c r="N30" s="279"/>
      <c r="O30">
        <v>221</v>
      </c>
    </row>
    <row r="31" spans="1:15" customFormat="1" ht="25.5" customHeight="1" x14ac:dyDescent="0.25">
      <c r="A31" s="83">
        <v>1500</v>
      </c>
      <c r="B31" s="84" t="s">
        <v>166</v>
      </c>
      <c r="C31" s="278">
        <f t="shared" ref="C31:N31" si="6">SUM(C32:C37)</f>
        <v>0</v>
      </c>
      <c r="D31" s="278">
        <f>SUM(D32:D37)</f>
        <v>0</v>
      </c>
      <c r="E31" s="278">
        <f t="shared" si="6"/>
        <v>0</v>
      </c>
      <c r="F31" s="278">
        <f t="shared" si="6"/>
        <v>0</v>
      </c>
      <c r="G31" s="278">
        <f t="shared" si="6"/>
        <v>200000</v>
      </c>
      <c r="H31" s="278">
        <f t="shared" si="6"/>
        <v>0</v>
      </c>
      <c r="I31" s="278">
        <f t="shared" si="6"/>
        <v>0</v>
      </c>
      <c r="J31" s="278">
        <f t="shared" si="6"/>
        <v>0</v>
      </c>
      <c r="K31" s="278">
        <f t="shared" si="6"/>
        <v>0</v>
      </c>
      <c r="L31" s="278">
        <f t="shared" si="6"/>
        <v>0</v>
      </c>
      <c r="M31" s="278">
        <f t="shared" si="2"/>
        <v>200000</v>
      </c>
      <c r="N31" s="284">
        <f t="shared" si="6"/>
        <v>0</v>
      </c>
      <c r="O31">
        <v>223</v>
      </c>
    </row>
    <row r="32" spans="1:15" customFormat="1" ht="25.5" customHeight="1" x14ac:dyDescent="0.25">
      <c r="A32" s="89">
        <v>151</v>
      </c>
      <c r="B32" s="86" t="s">
        <v>167</v>
      </c>
      <c r="C32" s="280"/>
      <c r="D32" s="280"/>
      <c r="E32" s="280"/>
      <c r="F32" s="280"/>
      <c r="G32" s="280"/>
      <c r="H32" s="280"/>
      <c r="I32" s="280"/>
      <c r="J32" s="280"/>
      <c r="K32" s="280"/>
      <c r="L32" s="280"/>
      <c r="M32" s="281">
        <f t="shared" si="2"/>
        <v>0</v>
      </c>
      <c r="N32" s="279"/>
      <c r="O32">
        <v>225</v>
      </c>
    </row>
    <row r="33" spans="1:15" customFormat="1" ht="25.5" customHeight="1" x14ac:dyDescent="0.25">
      <c r="A33" s="89">
        <v>152</v>
      </c>
      <c r="B33" s="86" t="s">
        <v>123</v>
      </c>
      <c r="C33" s="280"/>
      <c r="D33" s="280"/>
      <c r="E33" s="280"/>
      <c r="F33" s="280"/>
      <c r="G33" s="280">
        <v>200000</v>
      </c>
      <c r="H33" s="280"/>
      <c r="I33" s="280"/>
      <c r="J33" s="280"/>
      <c r="K33" s="280"/>
      <c r="L33" s="280"/>
      <c r="M33" s="281">
        <f t="shared" si="2"/>
        <v>200000</v>
      </c>
      <c r="N33" s="279"/>
      <c r="O33">
        <v>227</v>
      </c>
    </row>
    <row r="34" spans="1:15" customFormat="1" ht="25.5" customHeight="1" x14ac:dyDescent="0.25">
      <c r="A34" s="89">
        <v>153</v>
      </c>
      <c r="B34" s="86" t="s">
        <v>168</v>
      </c>
      <c r="C34" s="280"/>
      <c r="D34" s="280"/>
      <c r="E34" s="280"/>
      <c r="F34" s="280"/>
      <c r="G34" s="280"/>
      <c r="H34" s="280"/>
      <c r="I34" s="280"/>
      <c r="J34" s="280"/>
      <c r="K34" s="280"/>
      <c r="L34" s="280"/>
      <c r="M34" s="281">
        <f t="shared" si="2"/>
        <v>0</v>
      </c>
      <c r="N34" s="279"/>
      <c r="O34">
        <v>229</v>
      </c>
    </row>
    <row r="35" spans="1:15" customFormat="1" ht="25.5" customHeight="1" x14ac:dyDescent="0.25">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x14ac:dyDescent="0.25">
      <c r="A36" s="89">
        <v>155</v>
      </c>
      <c r="B36" s="86" t="s">
        <v>171</v>
      </c>
      <c r="C36" s="280"/>
      <c r="D36" s="280"/>
      <c r="E36" s="280"/>
      <c r="F36" s="280"/>
      <c r="G36" s="280"/>
      <c r="H36" s="280"/>
      <c r="I36" s="280"/>
      <c r="J36" s="280"/>
      <c r="K36" s="280"/>
      <c r="L36" s="280"/>
      <c r="M36" s="281">
        <f t="shared" si="2"/>
        <v>0</v>
      </c>
      <c r="N36" s="279"/>
      <c r="O36">
        <v>202</v>
      </c>
    </row>
    <row r="37" spans="1:15" customFormat="1" ht="25.5" customHeight="1" x14ac:dyDescent="0.25">
      <c r="A37" s="89">
        <v>159</v>
      </c>
      <c r="B37" s="86" t="s">
        <v>172</v>
      </c>
      <c r="C37" s="280"/>
      <c r="D37" s="280"/>
      <c r="E37" s="280"/>
      <c r="F37" s="280"/>
      <c r="G37" s="280"/>
      <c r="H37" s="280"/>
      <c r="I37" s="280"/>
      <c r="J37" s="280"/>
      <c r="K37" s="280"/>
      <c r="L37" s="280"/>
      <c r="M37" s="281">
        <f t="shared" si="2"/>
        <v>0</v>
      </c>
      <c r="N37" s="279"/>
      <c r="O37">
        <v>204</v>
      </c>
    </row>
    <row r="38" spans="1:15" customFormat="1" ht="25.5" customHeight="1" x14ac:dyDescent="0.25">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x14ac:dyDescent="0.25">
      <c r="A39" s="89">
        <v>161</v>
      </c>
      <c r="B39" s="86" t="s">
        <v>174</v>
      </c>
      <c r="C39" s="280"/>
      <c r="D39" s="280"/>
      <c r="E39" s="280"/>
      <c r="F39" s="280"/>
      <c r="G39" s="280"/>
      <c r="H39" s="280"/>
      <c r="I39" s="280"/>
      <c r="J39" s="280"/>
      <c r="K39" s="280"/>
      <c r="L39" s="280"/>
      <c r="M39" s="281">
        <f t="shared" si="2"/>
        <v>0</v>
      </c>
      <c r="N39" s="279"/>
      <c r="O39">
        <v>208</v>
      </c>
    </row>
    <row r="40" spans="1:15" customFormat="1" ht="25.5" customHeight="1" x14ac:dyDescent="0.25">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x14ac:dyDescent="0.25">
      <c r="A41" s="89">
        <v>171</v>
      </c>
      <c r="B41" s="86" t="s">
        <v>176</v>
      </c>
      <c r="C41" s="280"/>
      <c r="D41" s="280"/>
      <c r="E41" s="280"/>
      <c r="F41" s="280"/>
      <c r="G41" s="280"/>
      <c r="H41" s="280"/>
      <c r="I41" s="280"/>
      <c r="J41" s="280"/>
      <c r="K41" s="280"/>
      <c r="L41" s="280"/>
      <c r="M41" s="281">
        <f t="shared" si="2"/>
        <v>0</v>
      </c>
      <c r="N41" s="279"/>
      <c r="O41">
        <v>212</v>
      </c>
    </row>
    <row r="42" spans="1:15" customFormat="1" ht="25.5" customHeight="1" x14ac:dyDescent="0.25">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x14ac:dyDescent="0.25">
      <c r="A43" s="172">
        <v>2000</v>
      </c>
      <c r="B43" s="173" t="s">
        <v>43</v>
      </c>
      <c r="C43" s="285">
        <f t="shared" ref="C43:N43" si="9">C44+C53+C57+C67+C77+C85+C88+C94+C98</f>
        <v>0</v>
      </c>
      <c r="D43" s="285">
        <f>D44+D53+D57+D67+D77+D85+D88+D94+D98</f>
        <v>0</v>
      </c>
      <c r="E43" s="285">
        <f t="shared" si="9"/>
        <v>0</v>
      </c>
      <c r="F43" s="285">
        <f t="shared" si="9"/>
        <v>3870800</v>
      </c>
      <c r="G43" s="285">
        <f t="shared" si="9"/>
        <v>0</v>
      </c>
      <c r="H43" s="285">
        <f t="shared" si="9"/>
        <v>0</v>
      </c>
      <c r="I43" s="285">
        <f t="shared" si="9"/>
        <v>0</v>
      </c>
      <c r="J43" s="285">
        <f t="shared" si="9"/>
        <v>7200000</v>
      </c>
      <c r="K43" s="285">
        <f t="shared" si="9"/>
        <v>0</v>
      </c>
      <c r="L43" s="285">
        <f t="shared" si="9"/>
        <v>0</v>
      </c>
      <c r="M43" s="285">
        <f t="shared" si="2"/>
        <v>11070800</v>
      </c>
      <c r="N43" s="286">
        <f t="shared" si="9"/>
        <v>0</v>
      </c>
      <c r="O43" s="177">
        <v>216</v>
      </c>
    </row>
    <row r="44" spans="1:15" customFormat="1" ht="30" x14ac:dyDescent="0.25">
      <c r="A44" s="83">
        <v>2100</v>
      </c>
      <c r="B44" s="84" t="s">
        <v>178</v>
      </c>
      <c r="C44" s="278">
        <f t="shared" ref="C44:N44" si="10">SUM(C45:C52)</f>
        <v>0</v>
      </c>
      <c r="D44" s="278">
        <f>SUM(D45:D52)</f>
        <v>0</v>
      </c>
      <c r="E44" s="278">
        <f t="shared" si="10"/>
        <v>0</v>
      </c>
      <c r="F44" s="278">
        <f t="shared" si="10"/>
        <v>550800</v>
      </c>
      <c r="G44" s="278">
        <f t="shared" si="10"/>
        <v>0</v>
      </c>
      <c r="H44" s="278">
        <f t="shared" si="10"/>
        <v>0</v>
      </c>
      <c r="I44" s="278">
        <f t="shared" si="10"/>
        <v>0</v>
      </c>
      <c r="J44" s="278">
        <f t="shared" si="10"/>
        <v>0</v>
      </c>
      <c r="K44" s="278">
        <f t="shared" si="10"/>
        <v>0</v>
      </c>
      <c r="L44" s="278">
        <f t="shared" si="10"/>
        <v>0</v>
      </c>
      <c r="M44" s="278">
        <f t="shared" si="2"/>
        <v>550800</v>
      </c>
      <c r="N44" s="284">
        <f t="shared" si="10"/>
        <v>0</v>
      </c>
      <c r="O44">
        <v>224</v>
      </c>
    </row>
    <row r="45" spans="1:15" customFormat="1" ht="25.5" customHeight="1" x14ac:dyDescent="0.25">
      <c r="A45" s="89">
        <v>211</v>
      </c>
      <c r="B45" s="86" t="s">
        <v>179</v>
      </c>
      <c r="C45" s="280"/>
      <c r="D45" s="280"/>
      <c r="E45" s="280"/>
      <c r="F45" s="280">
        <v>180000</v>
      </c>
      <c r="G45" s="280"/>
      <c r="H45" s="280"/>
      <c r="I45" s="280"/>
      <c r="J45" s="280"/>
      <c r="K45" s="280"/>
      <c r="L45" s="280"/>
      <c r="M45" s="281">
        <f t="shared" si="2"/>
        <v>180000</v>
      </c>
      <c r="N45" s="279"/>
      <c r="O45">
        <v>226</v>
      </c>
    </row>
    <row r="46" spans="1:15" customFormat="1" ht="25.5" customHeight="1" x14ac:dyDescent="0.25">
      <c r="A46" s="89">
        <v>212</v>
      </c>
      <c r="B46" s="86" t="s">
        <v>180</v>
      </c>
      <c r="C46" s="280"/>
      <c r="D46" s="280"/>
      <c r="E46" s="280"/>
      <c r="F46" s="280">
        <v>15000</v>
      </c>
      <c r="G46" s="280"/>
      <c r="H46" s="280"/>
      <c r="I46" s="280"/>
      <c r="J46" s="280"/>
      <c r="K46" s="280"/>
      <c r="L46" s="280"/>
      <c r="M46" s="281">
        <f t="shared" si="2"/>
        <v>15000</v>
      </c>
      <c r="N46" s="279"/>
      <c r="O46">
        <v>228</v>
      </c>
    </row>
    <row r="47" spans="1:15" customFormat="1" ht="25.5" customHeight="1" x14ac:dyDescent="0.25">
      <c r="A47" s="89">
        <v>213</v>
      </c>
      <c r="B47" s="86" t="s">
        <v>181</v>
      </c>
      <c r="C47" s="280"/>
      <c r="D47" s="280"/>
      <c r="E47" s="280"/>
      <c r="F47" s="280"/>
      <c r="G47" s="280"/>
      <c r="H47" s="280"/>
      <c r="I47" s="280"/>
      <c r="J47" s="280"/>
      <c r="K47" s="280"/>
      <c r="L47" s="280"/>
      <c r="M47" s="281">
        <f t="shared" si="2"/>
        <v>0</v>
      </c>
      <c r="N47" s="279"/>
      <c r="O47">
        <v>230</v>
      </c>
    </row>
    <row r="48" spans="1:15" customFormat="1" ht="34.5" customHeight="1" x14ac:dyDescent="0.25">
      <c r="A48" s="89">
        <v>214</v>
      </c>
      <c r="B48" s="86" t="s">
        <v>182</v>
      </c>
      <c r="C48" s="280"/>
      <c r="D48" s="280"/>
      <c r="E48" s="280"/>
      <c r="F48" s="280"/>
      <c r="G48" s="280"/>
      <c r="H48" s="280"/>
      <c r="I48" s="280"/>
      <c r="J48" s="280"/>
      <c r="K48" s="280"/>
      <c r="L48" s="280"/>
      <c r="M48" s="281">
        <f t="shared" si="2"/>
        <v>0</v>
      </c>
      <c r="N48" s="279"/>
    </row>
    <row r="49" spans="1:15" customFormat="1" ht="25.5" customHeight="1" x14ac:dyDescent="0.25">
      <c r="A49" s="89">
        <v>215</v>
      </c>
      <c r="B49" s="86" t="s">
        <v>183</v>
      </c>
      <c r="C49" s="280"/>
      <c r="D49" s="280"/>
      <c r="E49" s="280"/>
      <c r="F49" s="280">
        <v>0</v>
      </c>
      <c r="G49" s="280"/>
      <c r="H49" s="280"/>
      <c r="I49" s="280"/>
      <c r="J49" s="280"/>
      <c r="K49" s="280"/>
      <c r="L49" s="280"/>
      <c r="M49" s="281">
        <f t="shared" si="2"/>
        <v>0</v>
      </c>
      <c r="N49" s="279"/>
      <c r="O49">
        <v>301</v>
      </c>
    </row>
    <row r="50" spans="1:15" customFormat="1" ht="25.5" customHeight="1" x14ac:dyDescent="0.25">
      <c r="A50" s="89">
        <v>216</v>
      </c>
      <c r="B50" s="86" t="s">
        <v>184</v>
      </c>
      <c r="C50" s="280"/>
      <c r="D50" s="280"/>
      <c r="E50" s="280"/>
      <c r="F50" s="280">
        <v>185800</v>
      </c>
      <c r="G50" s="280"/>
      <c r="H50" s="280"/>
      <c r="I50" s="280"/>
      <c r="J50" s="280"/>
      <c r="K50" s="280"/>
      <c r="L50" s="280"/>
      <c r="M50" s="281">
        <f t="shared" si="2"/>
        <v>185800</v>
      </c>
      <c r="N50" s="279"/>
      <c r="O50">
        <v>302</v>
      </c>
    </row>
    <row r="51" spans="1:15" customFormat="1" ht="25.5" customHeight="1" x14ac:dyDescent="0.25">
      <c r="A51" s="89">
        <v>217</v>
      </c>
      <c r="B51" s="86" t="s">
        <v>185</v>
      </c>
      <c r="C51" s="280"/>
      <c r="D51" s="280"/>
      <c r="E51" s="280"/>
      <c r="F51" s="280"/>
      <c r="G51" s="280"/>
      <c r="H51" s="280"/>
      <c r="I51" s="280"/>
      <c r="J51" s="280"/>
      <c r="K51" s="280"/>
      <c r="L51" s="280"/>
      <c r="M51" s="281">
        <f t="shared" si="2"/>
        <v>0</v>
      </c>
      <c r="N51" s="279"/>
      <c r="O51">
        <v>303</v>
      </c>
    </row>
    <row r="52" spans="1:15" customFormat="1" ht="29.45" customHeight="1" x14ac:dyDescent="0.25">
      <c r="A52" s="89">
        <v>218</v>
      </c>
      <c r="B52" s="86" t="s">
        <v>186</v>
      </c>
      <c r="C52" s="280"/>
      <c r="D52" s="280"/>
      <c r="E52" s="280"/>
      <c r="F52" s="280">
        <v>170000</v>
      </c>
      <c r="G52" s="280"/>
      <c r="H52" s="280"/>
      <c r="I52" s="280"/>
      <c r="J52" s="280"/>
      <c r="K52" s="280"/>
      <c r="L52" s="280"/>
      <c r="M52" s="281">
        <f t="shared" si="2"/>
        <v>170000</v>
      </c>
      <c r="N52" s="279"/>
      <c r="O52">
        <v>304</v>
      </c>
    </row>
    <row r="53" spans="1:15" customFormat="1" ht="25.5" customHeight="1" x14ac:dyDescent="0.25">
      <c r="A53" s="83">
        <v>2200</v>
      </c>
      <c r="B53" s="84" t="s">
        <v>187</v>
      </c>
      <c r="C53" s="278">
        <f t="shared" ref="C53:N53" si="11">SUM(C54:C56)</f>
        <v>0</v>
      </c>
      <c r="D53" s="278">
        <f>SUM(D54:D56)</f>
        <v>0</v>
      </c>
      <c r="E53" s="278">
        <f t="shared" si="11"/>
        <v>0</v>
      </c>
      <c r="F53" s="278">
        <f t="shared" si="11"/>
        <v>130000</v>
      </c>
      <c r="G53" s="278">
        <f t="shared" si="11"/>
        <v>0</v>
      </c>
      <c r="H53" s="278">
        <f t="shared" si="11"/>
        <v>0</v>
      </c>
      <c r="I53" s="278">
        <f t="shared" si="11"/>
        <v>0</v>
      </c>
      <c r="J53" s="278">
        <f t="shared" si="11"/>
        <v>0</v>
      </c>
      <c r="K53" s="278">
        <f t="shared" si="11"/>
        <v>0</v>
      </c>
      <c r="L53" s="278">
        <f t="shared" si="11"/>
        <v>0</v>
      </c>
      <c r="M53" s="278">
        <f t="shared" si="2"/>
        <v>130000</v>
      </c>
      <c r="N53" s="284">
        <f t="shared" si="11"/>
        <v>0</v>
      </c>
      <c r="O53">
        <v>305</v>
      </c>
    </row>
    <row r="54" spans="1:15" customFormat="1" ht="25.5" customHeight="1" x14ac:dyDescent="0.25">
      <c r="A54" s="89">
        <v>221</v>
      </c>
      <c r="B54" s="86" t="s">
        <v>188</v>
      </c>
      <c r="C54" s="280"/>
      <c r="D54" s="280"/>
      <c r="E54" s="280"/>
      <c r="F54" s="280">
        <v>130000</v>
      </c>
      <c r="G54" s="280"/>
      <c r="H54" s="280"/>
      <c r="I54" s="280"/>
      <c r="J54" s="280"/>
      <c r="K54" s="280"/>
      <c r="L54" s="280"/>
      <c r="M54" s="281">
        <f t="shared" si="2"/>
        <v>130000</v>
      </c>
      <c r="N54" s="279"/>
      <c r="O54">
        <v>306</v>
      </c>
    </row>
    <row r="55" spans="1:15" customFormat="1" ht="25.5" customHeight="1" x14ac:dyDescent="0.25">
      <c r="A55" s="89">
        <v>222</v>
      </c>
      <c r="B55" s="86" t="s">
        <v>189</v>
      </c>
      <c r="C55" s="280"/>
      <c r="D55" s="280"/>
      <c r="E55" s="280"/>
      <c r="F55" s="280"/>
      <c r="G55" s="280"/>
      <c r="H55" s="280"/>
      <c r="I55" s="280"/>
      <c r="J55" s="280"/>
      <c r="K55" s="280"/>
      <c r="L55" s="280"/>
      <c r="M55" s="281">
        <f t="shared" si="2"/>
        <v>0</v>
      </c>
      <c r="N55" s="279"/>
      <c r="O55">
        <v>307</v>
      </c>
    </row>
    <row r="56" spans="1:15" customFormat="1" ht="25.5" customHeight="1" x14ac:dyDescent="0.25">
      <c r="A56" s="89">
        <v>223</v>
      </c>
      <c r="B56" s="86" t="s">
        <v>190</v>
      </c>
      <c r="C56" s="280"/>
      <c r="D56" s="280"/>
      <c r="E56" s="280"/>
      <c r="F56" s="280"/>
      <c r="G56" s="280"/>
      <c r="H56" s="280"/>
      <c r="I56" s="280"/>
      <c r="J56" s="280"/>
      <c r="K56" s="280"/>
      <c r="L56" s="280"/>
      <c r="M56" s="281">
        <f t="shared" si="2"/>
        <v>0</v>
      </c>
      <c r="N56" s="279"/>
      <c r="O56">
        <v>308</v>
      </c>
    </row>
    <row r="57" spans="1:15" customFormat="1" ht="30" x14ac:dyDescent="0.25">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x14ac:dyDescent="0.25">
      <c r="A58" s="89">
        <v>231</v>
      </c>
      <c r="B58" s="86" t="s">
        <v>192</v>
      </c>
      <c r="C58" s="280"/>
      <c r="D58" s="280"/>
      <c r="E58" s="280"/>
      <c r="F58" s="280"/>
      <c r="G58" s="280"/>
      <c r="H58" s="280"/>
      <c r="I58" s="280"/>
      <c r="J58" s="280"/>
      <c r="K58" s="280"/>
      <c r="L58" s="280"/>
      <c r="M58" s="281">
        <f t="shared" si="2"/>
        <v>0</v>
      </c>
      <c r="N58" s="279"/>
      <c r="O58">
        <v>310</v>
      </c>
    </row>
    <row r="59" spans="1:15" customFormat="1" ht="25.5" customHeight="1" x14ac:dyDescent="0.25">
      <c r="A59" s="89">
        <v>232</v>
      </c>
      <c r="B59" s="86" t="s">
        <v>193</v>
      </c>
      <c r="C59" s="280"/>
      <c r="D59" s="280"/>
      <c r="E59" s="280"/>
      <c r="F59" s="280"/>
      <c r="G59" s="280"/>
      <c r="H59" s="280"/>
      <c r="I59" s="280"/>
      <c r="J59" s="280"/>
      <c r="K59" s="280"/>
      <c r="L59" s="280"/>
      <c r="M59" s="281">
        <f t="shared" si="2"/>
        <v>0</v>
      </c>
      <c r="N59" s="279"/>
      <c r="O59">
        <v>311</v>
      </c>
    </row>
    <row r="60" spans="1:15" customFormat="1" ht="25.5" x14ac:dyDescent="0.25">
      <c r="A60" s="89">
        <v>233</v>
      </c>
      <c r="B60" s="86" t="s">
        <v>194</v>
      </c>
      <c r="C60" s="280"/>
      <c r="D60" s="280"/>
      <c r="E60" s="280"/>
      <c r="F60" s="280"/>
      <c r="G60" s="280"/>
      <c r="H60" s="280"/>
      <c r="I60" s="280"/>
      <c r="J60" s="280"/>
      <c r="K60" s="280"/>
      <c r="L60" s="280"/>
      <c r="M60" s="281">
        <f t="shared" si="2"/>
        <v>0</v>
      </c>
      <c r="N60" s="279"/>
      <c r="O60">
        <v>312</v>
      </c>
    </row>
    <row r="61" spans="1:15" customFormat="1" ht="25.5" x14ac:dyDescent="0.25">
      <c r="A61" s="89">
        <v>234</v>
      </c>
      <c r="B61" s="86" t="s">
        <v>195</v>
      </c>
      <c r="C61" s="280"/>
      <c r="D61" s="280"/>
      <c r="E61" s="280"/>
      <c r="F61" s="280"/>
      <c r="G61" s="280"/>
      <c r="H61" s="280"/>
      <c r="I61" s="280"/>
      <c r="J61" s="280"/>
      <c r="K61" s="280"/>
      <c r="L61" s="280"/>
      <c r="M61" s="281">
        <f t="shared" si="2"/>
        <v>0</v>
      </c>
      <c r="N61" s="279"/>
      <c r="O61">
        <v>313</v>
      </c>
    </row>
    <row r="62" spans="1:15" customFormat="1" ht="25.5" x14ac:dyDescent="0.25">
      <c r="A62" s="89">
        <v>235</v>
      </c>
      <c r="B62" s="86" t="s">
        <v>196</v>
      </c>
      <c r="C62" s="280"/>
      <c r="D62" s="280"/>
      <c r="E62" s="280"/>
      <c r="F62" s="280"/>
      <c r="G62" s="280"/>
      <c r="H62" s="280"/>
      <c r="I62" s="280"/>
      <c r="J62" s="280"/>
      <c r="K62" s="280"/>
      <c r="L62" s="280"/>
      <c r="M62" s="281">
        <f t="shared" si="2"/>
        <v>0</v>
      </c>
      <c r="N62" s="279"/>
      <c r="O62">
        <v>314</v>
      </c>
    </row>
    <row r="63" spans="1:15" customFormat="1" ht="25.5" x14ac:dyDescent="0.25">
      <c r="A63" s="89">
        <v>236</v>
      </c>
      <c r="B63" s="86" t="s">
        <v>197</v>
      </c>
      <c r="C63" s="280"/>
      <c r="D63" s="280"/>
      <c r="E63" s="280"/>
      <c r="F63" s="280"/>
      <c r="G63" s="280"/>
      <c r="H63" s="280"/>
      <c r="I63" s="280"/>
      <c r="J63" s="280"/>
      <c r="K63" s="280"/>
      <c r="L63" s="280"/>
      <c r="M63" s="281">
        <f t="shared" si="2"/>
        <v>0</v>
      </c>
      <c r="N63" s="279"/>
      <c r="O63">
        <v>315</v>
      </c>
    </row>
    <row r="64" spans="1:15" customFormat="1" ht="25.5" x14ac:dyDescent="0.25">
      <c r="A64" s="89">
        <v>237</v>
      </c>
      <c r="B64" s="86" t="s">
        <v>198</v>
      </c>
      <c r="C64" s="280"/>
      <c r="D64" s="280"/>
      <c r="E64" s="280"/>
      <c r="F64" s="280"/>
      <c r="G64" s="280"/>
      <c r="H64" s="280"/>
      <c r="I64" s="280"/>
      <c r="J64" s="280"/>
      <c r="K64" s="280"/>
      <c r="L64" s="280"/>
      <c r="M64" s="281">
        <f t="shared" si="2"/>
        <v>0</v>
      </c>
      <c r="N64" s="279"/>
      <c r="O64">
        <v>316</v>
      </c>
    </row>
    <row r="65" spans="1:15" customFormat="1" ht="25.5" customHeight="1" x14ac:dyDescent="0.25">
      <c r="A65" s="89">
        <v>238</v>
      </c>
      <c r="B65" s="86" t="s">
        <v>199</v>
      </c>
      <c r="C65" s="280"/>
      <c r="D65" s="280"/>
      <c r="E65" s="280"/>
      <c r="F65" s="280"/>
      <c r="G65" s="280"/>
      <c r="H65" s="280"/>
      <c r="I65" s="280"/>
      <c r="J65" s="280"/>
      <c r="K65" s="280"/>
      <c r="L65" s="280"/>
      <c r="M65" s="281">
        <f t="shared" si="2"/>
        <v>0</v>
      </c>
      <c r="N65" s="279"/>
      <c r="O65">
        <v>317</v>
      </c>
    </row>
    <row r="66" spans="1:15" customFormat="1" ht="25.5" customHeight="1" x14ac:dyDescent="0.25">
      <c r="A66" s="89">
        <v>239</v>
      </c>
      <c r="B66" s="86" t="s">
        <v>200</v>
      </c>
      <c r="C66" s="280"/>
      <c r="D66" s="280"/>
      <c r="E66" s="280"/>
      <c r="F66" s="280"/>
      <c r="G66" s="280"/>
      <c r="H66" s="280"/>
      <c r="I66" s="280"/>
      <c r="J66" s="280"/>
      <c r="K66" s="280"/>
      <c r="L66" s="280"/>
      <c r="M66" s="281">
        <f t="shared" si="2"/>
        <v>0</v>
      </c>
      <c r="N66" s="279"/>
      <c r="O66">
        <v>399</v>
      </c>
    </row>
    <row r="67" spans="1:15" customFormat="1" ht="30" x14ac:dyDescent="0.25">
      <c r="A67" s="83">
        <v>2400</v>
      </c>
      <c r="B67" s="84" t="s">
        <v>201</v>
      </c>
      <c r="C67" s="278">
        <f t="shared" ref="C67:N67" si="13">SUM(C68:C76)</f>
        <v>0</v>
      </c>
      <c r="D67" s="278">
        <f>SUM(D68:D76)</f>
        <v>0</v>
      </c>
      <c r="E67" s="278">
        <f t="shared" si="13"/>
        <v>0</v>
      </c>
      <c r="F67" s="278">
        <f t="shared" si="13"/>
        <v>1555000</v>
      </c>
      <c r="G67" s="278">
        <f t="shared" si="13"/>
        <v>0</v>
      </c>
      <c r="H67" s="278">
        <f t="shared" si="13"/>
        <v>0</v>
      </c>
      <c r="I67" s="278">
        <f t="shared" si="13"/>
        <v>0</v>
      </c>
      <c r="J67" s="278">
        <f t="shared" si="13"/>
        <v>0</v>
      </c>
      <c r="K67" s="278">
        <f t="shared" si="13"/>
        <v>0</v>
      </c>
      <c r="L67" s="278">
        <f t="shared" si="13"/>
        <v>0</v>
      </c>
      <c r="M67" s="278">
        <f t="shared" si="2"/>
        <v>1555000</v>
      </c>
      <c r="N67" s="284">
        <f t="shared" si="13"/>
        <v>0</v>
      </c>
    </row>
    <row r="68" spans="1:15" customFormat="1" ht="25.5" customHeight="1" x14ac:dyDescent="0.25">
      <c r="A68" s="89">
        <v>241</v>
      </c>
      <c r="B68" s="86" t="s">
        <v>202</v>
      </c>
      <c r="C68" s="280"/>
      <c r="D68" s="280"/>
      <c r="E68" s="280"/>
      <c r="F68" s="280">
        <v>500000</v>
      </c>
      <c r="G68" s="280"/>
      <c r="H68" s="280"/>
      <c r="I68" s="280"/>
      <c r="J68" s="280"/>
      <c r="K68" s="280"/>
      <c r="L68" s="280"/>
      <c r="M68" s="281">
        <f t="shared" si="2"/>
        <v>500000</v>
      </c>
      <c r="N68" s="279"/>
      <c r="O68">
        <v>401</v>
      </c>
    </row>
    <row r="69" spans="1:15" customFormat="1" ht="25.5" customHeight="1" x14ac:dyDescent="0.25">
      <c r="A69" s="89">
        <v>242</v>
      </c>
      <c r="B69" s="86" t="s">
        <v>203</v>
      </c>
      <c r="C69" s="280"/>
      <c r="D69" s="280"/>
      <c r="E69" s="280"/>
      <c r="F69" s="280">
        <v>400000</v>
      </c>
      <c r="G69" s="280"/>
      <c r="H69" s="280"/>
      <c r="I69" s="280"/>
      <c r="J69" s="280"/>
      <c r="K69" s="280"/>
      <c r="L69" s="280"/>
      <c r="M69" s="281">
        <f t="shared" si="2"/>
        <v>400000</v>
      </c>
      <c r="N69" s="279"/>
      <c r="O69">
        <v>402</v>
      </c>
    </row>
    <row r="70" spans="1:15" customFormat="1" ht="25.5" customHeight="1" x14ac:dyDescent="0.25">
      <c r="A70" s="89">
        <v>243</v>
      </c>
      <c r="B70" s="86" t="s">
        <v>204</v>
      </c>
      <c r="C70" s="280"/>
      <c r="D70" s="280"/>
      <c r="E70" s="280"/>
      <c r="F70" s="280">
        <v>30000</v>
      </c>
      <c r="G70" s="280"/>
      <c r="H70" s="280"/>
      <c r="I70" s="280"/>
      <c r="J70" s="280"/>
      <c r="K70" s="280"/>
      <c r="L70" s="280"/>
      <c r="M70" s="281">
        <f t="shared" si="2"/>
        <v>30000</v>
      </c>
      <c r="N70" s="279"/>
      <c r="O70">
        <v>403</v>
      </c>
    </row>
    <row r="71" spans="1:15" customFormat="1" ht="25.5" customHeight="1" x14ac:dyDescent="0.25">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x14ac:dyDescent="0.25">
      <c r="A72" s="89">
        <v>245</v>
      </c>
      <c r="B72" s="86" t="s">
        <v>206</v>
      </c>
      <c r="C72" s="280"/>
      <c r="D72" s="280"/>
      <c r="E72" s="280"/>
      <c r="F72" s="280"/>
      <c r="G72" s="280"/>
      <c r="H72" s="280"/>
      <c r="I72" s="280"/>
      <c r="J72" s="280"/>
      <c r="K72" s="280"/>
      <c r="L72" s="280"/>
      <c r="M72" s="281">
        <f t="shared" si="14"/>
        <v>0</v>
      </c>
      <c r="N72" s="279"/>
      <c r="O72">
        <v>405</v>
      </c>
    </row>
    <row r="73" spans="1:15" customFormat="1" ht="25.5" customHeight="1" x14ac:dyDescent="0.25">
      <c r="A73" s="89">
        <v>246</v>
      </c>
      <c r="B73" s="86" t="s">
        <v>207</v>
      </c>
      <c r="C73" s="280"/>
      <c r="D73" s="280"/>
      <c r="E73" s="280"/>
      <c r="F73" s="280">
        <v>225000</v>
      </c>
      <c r="G73" s="280"/>
      <c r="H73" s="280"/>
      <c r="I73" s="280"/>
      <c r="J73" s="280"/>
      <c r="K73" s="280"/>
      <c r="L73" s="280"/>
      <c r="M73" s="281">
        <f t="shared" si="14"/>
        <v>225000</v>
      </c>
      <c r="N73" s="279"/>
      <c r="O73">
        <v>406</v>
      </c>
    </row>
    <row r="74" spans="1:15" customFormat="1" ht="25.5" customHeight="1" x14ac:dyDescent="0.25">
      <c r="A74" s="89">
        <v>247</v>
      </c>
      <c r="B74" s="86" t="s">
        <v>208</v>
      </c>
      <c r="C74" s="280"/>
      <c r="D74" s="280"/>
      <c r="E74" s="280"/>
      <c r="F74" s="280">
        <v>250000</v>
      </c>
      <c r="G74" s="280"/>
      <c r="H74" s="280"/>
      <c r="I74" s="280"/>
      <c r="J74" s="280"/>
      <c r="K74" s="280"/>
      <c r="L74" s="280"/>
      <c r="M74" s="281">
        <f t="shared" si="14"/>
        <v>250000</v>
      </c>
      <c r="N74" s="279"/>
      <c r="O74">
        <v>407</v>
      </c>
    </row>
    <row r="75" spans="1:15" customFormat="1" ht="25.5" customHeight="1" x14ac:dyDescent="0.25">
      <c r="A75" s="89">
        <v>248</v>
      </c>
      <c r="B75" s="86" t="s">
        <v>209</v>
      </c>
      <c r="C75" s="280"/>
      <c r="D75" s="280"/>
      <c r="E75" s="280"/>
      <c r="F75" s="280"/>
      <c r="G75" s="280"/>
      <c r="H75" s="280"/>
      <c r="I75" s="280"/>
      <c r="J75" s="280"/>
      <c r="K75" s="280"/>
      <c r="L75" s="280"/>
      <c r="M75" s="281">
        <f t="shared" si="14"/>
        <v>0</v>
      </c>
      <c r="N75" s="279"/>
      <c r="O75">
        <v>499</v>
      </c>
    </row>
    <row r="76" spans="1:15" customFormat="1" ht="25.5" customHeight="1" x14ac:dyDescent="0.25">
      <c r="A76" s="89">
        <v>249</v>
      </c>
      <c r="B76" s="86" t="s">
        <v>210</v>
      </c>
      <c r="C76" s="280"/>
      <c r="D76" s="280"/>
      <c r="E76" s="280"/>
      <c r="F76" s="280">
        <v>150000</v>
      </c>
      <c r="G76" s="280"/>
      <c r="H76" s="280"/>
      <c r="I76" s="280"/>
      <c r="J76" s="280"/>
      <c r="K76" s="280"/>
      <c r="L76" s="280"/>
      <c r="M76" s="281">
        <f t="shared" si="14"/>
        <v>150000</v>
      </c>
      <c r="N76" s="279"/>
    </row>
    <row r="77" spans="1:15" customFormat="1" ht="25.5" customHeight="1" x14ac:dyDescent="0.25">
      <c r="A77" s="83">
        <v>2500</v>
      </c>
      <c r="B77" s="84" t="s">
        <v>211</v>
      </c>
      <c r="C77" s="278">
        <f t="shared" ref="C77:N77" si="15">SUM(C78:C84)</f>
        <v>0</v>
      </c>
      <c r="D77" s="278">
        <f>SUM(D78:D84)</f>
        <v>0</v>
      </c>
      <c r="E77" s="278">
        <f t="shared" si="15"/>
        <v>0</v>
      </c>
      <c r="F77" s="278">
        <f t="shared" si="15"/>
        <v>518000</v>
      </c>
      <c r="G77" s="278">
        <f t="shared" si="15"/>
        <v>0</v>
      </c>
      <c r="H77" s="278">
        <f t="shared" si="15"/>
        <v>0</v>
      </c>
      <c r="I77" s="278">
        <f t="shared" si="15"/>
        <v>0</v>
      </c>
      <c r="J77" s="278">
        <f t="shared" si="15"/>
        <v>0</v>
      </c>
      <c r="K77" s="278">
        <f t="shared" si="15"/>
        <v>0</v>
      </c>
      <c r="L77" s="278">
        <f t="shared" si="15"/>
        <v>0</v>
      </c>
      <c r="M77" s="278">
        <f t="shared" si="14"/>
        <v>518000</v>
      </c>
      <c r="N77" s="284">
        <f t="shared" si="15"/>
        <v>0</v>
      </c>
      <c r="O77">
        <v>501</v>
      </c>
    </row>
    <row r="78" spans="1:15" customFormat="1" ht="25.5" customHeight="1" x14ac:dyDescent="0.25">
      <c r="A78" s="89">
        <v>251</v>
      </c>
      <c r="B78" s="86" t="s">
        <v>212</v>
      </c>
      <c r="C78" s="280"/>
      <c r="D78" s="280"/>
      <c r="E78" s="280"/>
      <c r="F78" s="280">
        <v>80000</v>
      </c>
      <c r="G78" s="280"/>
      <c r="H78" s="280"/>
      <c r="I78" s="280"/>
      <c r="J78" s="280"/>
      <c r="K78" s="280"/>
      <c r="L78" s="280"/>
      <c r="M78" s="281">
        <f t="shared" si="14"/>
        <v>80000</v>
      </c>
      <c r="N78" s="279"/>
      <c r="O78">
        <v>502</v>
      </c>
    </row>
    <row r="79" spans="1:15" customFormat="1" ht="25.5" customHeight="1" x14ac:dyDescent="0.25">
      <c r="A79" s="89">
        <v>252</v>
      </c>
      <c r="B79" s="86" t="s">
        <v>213</v>
      </c>
      <c r="C79" s="280"/>
      <c r="D79" s="280"/>
      <c r="E79" s="280"/>
      <c r="F79" s="280">
        <v>20000</v>
      </c>
      <c r="G79" s="280"/>
      <c r="H79" s="280"/>
      <c r="I79" s="280"/>
      <c r="J79" s="280"/>
      <c r="K79" s="280"/>
      <c r="L79" s="280"/>
      <c r="M79" s="281">
        <f t="shared" si="14"/>
        <v>20000</v>
      </c>
      <c r="N79" s="279"/>
      <c r="O79">
        <v>503</v>
      </c>
    </row>
    <row r="80" spans="1:15" customFormat="1" ht="25.5" customHeight="1" x14ac:dyDescent="0.25">
      <c r="A80" s="89">
        <v>253</v>
      </c>
      <c r="B80" s="86" t="s">
        <v>214</v>
      </c>
      <c r="C80" s="280"/>
      <c r="D80" s="280"/>
      <c r="E80" s="280"/>
      <c r="F80" s="280">
        <v>150000</v>
      </c>
      <c r="G80" s="280"/>
      <c r="H80" s="280"/>
      <c r="I80" s="280"/>
      <c r="J80" s="280"/>
      <c r="K80" s="280"/>
      <c r="L80" s="280"/>
      <c r="M80" s="281">
        <f t="shared" si="14"/>
        <v>150000</v>
      </c>
      <c r="N80" s="279"/>
      <c r="O80">
        <v>599</v>
      </c>
    </row>
    <row r="81" spans="1:15" customFormat="1" ht="25.5" customHeight="1" x14ac:dyDescent="0.25">
      <c r="A81" s="89">
        <v>254</v>
      </c>
      <c r="B81" s="86" t="s">
        <v>215</v>
      </c>
      <c r="C81" s="280"/>
      <c r="D81" s="280"/>
      <c r="E81" s="280"/>
      <c r="F81" s="280">
        <v>18000</v>
      </c>
      <c r="G81" s="280"/>
      <c r="H81" s="280"/>
      <c r="I81" s="280"/>
      <c r="J81" s="280"/>
      <c r="K81" s="280"/>
      <c r="L81" s="280"/>
      <c r="M81" s="281">
        <f t="shared" si="14"/>
        <v>18000</v>
      </c>
      <c r="N81" s="279"/>
    </row>
    <row r="82" spans="1:15" customFormat="1" ht="25.5" customHeight="1" x14ac:dyDescent="0.25">
      <c r="A82" s="89">
        <v>255</v>
      </c>
      <c r="B82" s="86" t="s">
        <v>216</v>
      </c>
      <c r="C82" s="280"/>
      <c r="D82" s="280"/>
      <c r="E82" s="280"/>
      <c r="F82" s="280"/>
      <c r="G82" s="280"/>
      <c r="H82" s="280"/>
      <c r="I82" s="280"/>
      <c r="J82" s="280"/>
      <c r="K82" s="280"/>
      <c r="L82" s="280"/>
      <c r="M82" s="281">
        <f t="shared" si="14"/>
        <v>0</v>
      </c>
      <c r="N82" s="279"/>
      <c r="O82">
        <v>901</v>
      </c>
    </row>
    <row r="83" spans="1:15" customFormat="1" ht="25.5" customHeight="1" x14ac:dyDescent="0.25">
      <c r="A83" s="89">
        <v>256</v>
      </c>
      <c r="B83" s="86" t="s">
        <v>217</v>
      </c>
      <c r="C83" s="280"/>
      <c r="D83" s="280"/>
      <c r="E83" s="280"/>
      <c r="F83" s="280">
        <v>250000</v>
      </c>
      <c r="G83" s="280"/>
      <c r="H83" s="280"/>
      <c r="I83" s="280"/>
      <c r="J83" s="280"/>
      <c r="K83" s="280"/>
      <c r="L83" s="280"/>
      <c r="M83" s="281">
        <f t="shared" si="14"/>
        <v>250000</v>
      </c>
      <c r="N83" s="279"/>
      <c r="O83">
        <v>902</v>
      </c>
    </row>
    <row r="84" spans="1:15" customFormat="1" ht="25.5" customHeight="1" x14ac:dyDescent="0.25">
      <c r="A84" s="89">
        <v>259</v>
      </c>
      <c r="B84" s="86" t="s">
        <v>218</v>
      </c>
      <c r="C84" s="280"/>
      <c r="D84" s="280"/>
      <c r="E84" s="280"/>
      <c r="F84" s="280"/>
      <c r="G84" s="280"/>
      <c r="H84" s="280"/>
      <c r="I84" s="280"/>
      <c r="J84" s="280"/>
      <c r="K84" s="280"/>
      <c r="L84" s="280"/>
      <c r="M84" s="281">
        <f t="shared" si="14"/>
        <v>0</v>
      </c>
      <c r="N84" s="279"/>
      <c r="O84">
        <v>903</v>
      </c>
    </row>
    <row r="85" spans="1:15" customFormat="1" ht="25.5" customHeight="1" x14ac:dyDescent="0.25">
      <c r="A85" s="83">
        <v>2600</v>
      </c>
      <c r="B85" s="84" t="s">
        <v>219</v>
      </c>
      <c r="C85" s="278">
        <f t="shared" ref="C85:N85" si="16">SUM(C86:C87)</f>
        <v>0</v>
      </c>
      <c r="D85" s="278">
        <f>SUM(D86:D87)</f>
        <v>0</v>
      </c>
      <c r="E85" s="278">
        <f t="shared" si="16"/>
        <v>0</v>
      </c>
      <c r="F85" s="278">
        <f t="shared" si="16"/>
        <v>0</v>
      </c>
      <c r="G85" s="278">
        <f t="shared" si="16"/>
        <v>0</v>
      </c>
      <c r="H85" s="278">
        <f t="shared" si="16"/>
        <v>0</v>
      </c>
      <c r="I85" s="278">
        <f t="shared" si="16"/>
        <v>0</v>
      </c>
      <c r="J85" s="278">
        <f t="shared" si="16"/>
        <v>7200000</v>
      </c>
      <c r="K85" s="278">
        <f t="shared" si="16"/>
        <v>0</v>
      </c>
      <c r="L85" s="278">
        <f t="shared" si="16"/>
        <v>0</v>
      </c>
      <c r="M85" s="278">
        <f t="shared" si="14"/>
        <v>7200000</v>
      </c>
      <c r="N85" s="284">
        <f t="shared" si="16"/>
        <v>0</v>
      </c>
      <c r="O85">
        <v>904</v>
      </c>
    </row>
    <row r="86" spans="1:15" customFormat="1" ht="25.5" customHeight="1" x14ac:dyDescent="0.25">
      <c r="A86" s="89">
        <v>261</v>
      </c>
      <c r="B86" s="86" t="s">
        <v>220</v>
      </c>
      <c r="C86" s="280"/>
      <c r="D86" s="280"/>
      <c r="E86" s="280"/>
      <c r="F86" s="280"/>
      <c r="G86" s="280"/>
      <c r="H86" s="280"/>
      <c r="I86" s="280"/>
      <c r="J86" s="280">
        <v>7200000</v>
      </c>
      <c r="K86" s="280"/>
      <c r="L86" s="280"/>
      <c r="M86" s="281">
        <f t="shared" si="14"/>
        <v>7200000</v>
      </c>
      <c r="N86" s="279"/>
      <c r="O86">
        <v>999</v>
      </c>
    </row>
    <row r="87" spans="1:15" customFormat="1" ht="25.5" customHeight="1" x14ac:dyDescent="0.25">
      <c r="A87" s="89">
        <v>262</v>
      </c>
      <c r="B87" s="86" t="s">
        <v>221</v>
      </c>
      <c r="C87" s="280"/>
      <c r="D87" s="280"/>
      <c r="E87" s="280"/>
      <c r="F87" s="280"/>
      <c r="G87" s="280"/>
      <c r="H87" s="280"/>
      <c r="I87" s="280"/>
      <c r="J87" s="280"/>
      <c r="K87" s="280"/>
      <c r="L87" s="280"/>
      <c r="M87" s="281">
        <f t="shared" si="14"/>
        <v>0</v>
      </c>
      <c r="N87" s="279"/>
    </row>
    <row r="88" spans="1:15" customFormat="1" ht="30" x14ac:dyDescent="0.25">
      <c r="A88" s="83">
        <v>2700</v>
      </c>
      <c r="B88" s="84" t="s">
        <v>222</v>
      </c>
      <c r="C88" s="278">
        <f t="shared" ref="C88:N88" si="17">SUM(C89:C93)</f>
        <v>0</v>
      </c>
      <c r="D88" s="278">
        <f>SUM(D89:D93)</f>
        <v>0</v>
      </c>
      <c r="E88" s="278">
        <f t="shared" si="17"/>
        <v>0</v>
      </c>
      <c r="F88" s="278">
        <f t="shared" si="17"/>
        <v>230000</v>
      </c>
      <c r="G88" s="278">
        <f t="shared" si="17"/>
        <v>0</v>
      </c>
      <c r="H88" s="278">
        <f t="shared" si="17"/>
        <v>0</v>
      </c>
      <c r="I88" s="278">
        <f t="shared" si="17"/>
        <v>0</v>
      </c>
      <c r="J88" s="278">
        <f t="shared" si="17"/>
        <v>0</v>
      </c>
      <c r="K88" s="278">
        <f t="shared" si="17"/>
        <v>0</v>
      </c>
      <c r="L88" s="278">
        <f t="shared" si="17"/>
        <v>0</v>
      </c>
      <c r="M88" s="278">
        <f t="shared" si="14"/>
        <v>230000</v>
      </c>
      <c r="N88" s="284">
        <f t="shared" si="17"/>
        <v>0</v>
      </c>
    </row>
    <row r="89" spans="1:15" customFormat="1" ht="25.5" customHeight="1" x14ac:dyDescent="0.25">
      <c r="A89" s="89">
        <v>271</v>
      </c>
      <c r="B89" s="86" t="s">
        <v>223</v>
      </c>
      <c r="C89" s="280"/>
      <c r="D89" s="280"/>
      <c r="E89" s="280"/>
      <c r="F89" s="280">
        <v>75000</v>
      </c>
      <c r="G89" s="280"/>
      <c r="H89" s="280"/>
      <c r="I89" s="280"/>
      <c r="J89" s="280"/>
      <c r="K89" s="280"/>
      <c r="L89" s="280"/>
      <c r="M89" s="281">
        <f t="shared" si="14"/>
        <v>75000</v>
      </c>
      <c r="N89" s="279"/>
    </row>
    <row r="90" spans="1:15" customFormat="1" ht="25.5" customHeight="1" x14ac:dyDescent="0.25">
      <c r="A90" s="89">
        <v>272</v>
      </c>
      <c r="B90" s="86" t="s">
        <v>224</v>
      </c>
      <c r="C90" s="280"/>
      <c r="D90" s="280"/>
      <c r="E90" s="280"/>
      <c r="F90" s="280">
        <v>55000</v>
      </c>
      <c r="G90" s="280"/>
      <c r="H90" s="280"/>
      <c r="I90" s="280"/>
      <c r="J90" s="280"/>
      <c r="K90" s="280"/>
      <c r="L90" s="280"/>
      <c r="M90" s="281">
        <f t="shared" si="14"/>
        <v>55000</v>
      </c>
      <c r="N90" s="279"/>
    </row>
    <row r="91" spans="1:15" customFormat="1" ht="25.5" customHeight="1" x14ac:dyDescent="0.25">
      <c r="A91" s="89">
        <v>273</v>
      </c>
      <c r="B91" s="86" t="s">
        <v>225</v>
      </c>
      <c r="C91" s="280"/>
      <c r="D91" s="280"/>
      <c r="E91" s="280"/>
      <c r="F91" s="280">
        <v>100000</v>
      </c>
      <c r="G91" s="280"/>
      <c r="H91" s="280"/>
      <c r="I91" s="280"/>
      <c r="J91" s="280"/>
      <c r="K91" s="280"/>
      <c r="L91" s="280"/>
      <c r="M91" s="281">
        <f t="shared" si="14"/>
        <v>100000</v>
      </c>
      <c r="N91" s="279"/>
    </row>
    <row r="92" spans="1:15" customFormat="1" ht="25.5" customHeight="1" x14ac:dyDescent="0.25">
      <c r="A92" s="89">
        <v>274</v>
      </c>
      <c r="B92" s="86" t="s">
        <v>226</v>
      </c>
      <c r="C92" s="280"/>
      <c r="D92" s="280"/>
      <c r="E92" s="280"/>
      <c r="F92" s="280"/>
      <c r="G92" s="280"/>
      <c r="H92" s="280"/>
      <c r="I92" s="280"/>
      <c r="J92" s="280"/>
      <c r="K92" s="280"/>
      <c r="L92" s="280"/>
      <c r="M92" s="281">
        <f t="shared" si="14"/>
        <v>0</v>
      </c>
      <c r="N92" s="279"/>
    </row>
    <row r="93" spans="1:15" customFormat="1" ht="25.5" customHeight="1" x14ac:dyDescent="0.25">
      <c r="A93" s="89">
        <v>275</v>
      </c>
      <c r="B93" s="86" t="s">
        <v>227</v>
      </c>
      <c r="C93" s="280"/>
      <c r="D93" s="280"/>
      <c r="E93" s="280"/>
      <c r="F93" s="280"/>
      <c r="G93" s="280"/>
      <c r="H93" s="280"/>
      <c r="I93" s="280"/>
      <c r="J93" s="280"/>
      <c r="K93" s="280"/>
      <c r="L93" s="280"/>
      <c r="M93" s="281">
        <f t="shared" si="14"/>
        <v>0</v>
      </c>
      <c r="N93" s="279"/>
    </row>
    <row r="94" spans="1:15" customFormat="1" ht="25.5" customHeight="1" x14ac:dyDescent="0.25">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x14ac:dyDescent="0.25">
      <c r="A95" s="89">
        <v>281</v>
      </c>
      <c r="B95" s="86" t="s">
        <v>229</v>
      </c>
      <c r="C95" s="280"/>
      <c r="D95" s="280"/>
      <c r="E95" s="280"/>
      <c r="F95" s="280"/>
      <c r="G95" s="280"/>
      <c r="H95" s="280"/>
      <c r="I95" s="280"/>
      <c r="J95" s="280"/>
      <c r="K95" s="280"/>
      <c r="L95" s="280"/>
      <c r="M95" s="281">
        <f t="shared" si="14"/>
        <v>0</v>
      </c>
      <c r="N95" s="279"/>
    </row>
    <row r="96" spans="1:15" customFormat="1" ht="25.5" customHeight="1" x14ac:dyDescent="0.25">
      <c r="A96" s="89">
        <v>282</v>
      </c>
      <c r="B96" s="86" t="s">
        <v>230</v>
      </c>
      <c r="C96" s="280"/>
      <c r="D96" s="280"/>
      <c r="E96" s="280"/>
      <c r="F96" s="280"/>
      <c r="G96" s="280"/>
      <c r="H96" s="280"/>
      <c r="I96" s="280"/>
      <c r="J96" s="280"/>
      <c r="K96" s="280"/>
      <c r="L96" s="280"/>
      <c r="M96" s="281">
        <f t="shared" si="14"/>
        <v>0</v>
      </c>
      <c r="N96" s="279"/>
    </row>
    <row r="97" spans="1:14" customFormat="1" ht="25.5" customHeight="1" x14ac:dyDescent="0.25">
      <c r="A97" s="89">
        <v>283</v>
      </c>
      <c r="B97" s="86" t="s">
        <v>231</v>
      </c>
      <c r="C97" s="280"/>
      <c r="D97" s="280"/>
      <c r="E97" s="280"/>
      <c r="F97" s="280"/>
      <c r="G97" s="280"/>
      <c r="H97" s="280"/>
      <c r="I97" s="280"/>
      <c r="J97" s="280"/>
      <c r="K97" s="280"/>
      <c r="L97" s="280"/>
      <c r="M97" s="281">
        <f t="shared" si="14"/>
        <v>0</v>
      </c>
      <c r="N97" s="279"/>
    </row>
    <row r="98" spans="1:14" customFormat="1" ht="25.5" customHeight="1" x14ac:dyDescent="0.25">
      <c r="A98" s="83">
        <v>2900</v>
      </c>
      <c r="B98" s="84" t="s">
        <v>232</v>
      </c>
      <c r="C98" s="278">
        <f t="shared" ref="C98:N98" si="19">SUM(C99:C107)</f>
        <v>0</v>
      </c>
      <c r="D98" s="278">
        <f>SUM(D99:D107)</f>
        <v>0</v>
      </c>
      <c r="E98" s="278">
        <f t="shared" si="19"/>
        <v>0</v>
      </c>
      <c r="F98" s="278">
        <f t="shared" si="19"/>
        <v>887000</v>
      </c>
      <c r="G98" s="278">
        <f t="shared" si="19"/>
        <v>0</v>
      </c>
      <c r="H98" s="278">
        <f t="shared" si="19"/>
        <v>0</v>
      </c>
      <c r="I98" s="278">
        <f t="shared" si="19"/>
        <v>0</v>
      </c>
      <c r="J98" s="278">
        <f t="shared" si="19"/>
        <v>0</v>
      </c>
      <c r="K98" s="278">
        <f t="shared" si="19"/>
        <v>0</v>
      </c>
      <c r="L98" s="278">
        <f t="shared" si="19"/>
        <v>0</v>
      </c>
      <c r="M98" s="278">
        <f t="shared" si="14"/>
        <v>887000</v>
      </c>
      <c r="N98" s="284">
        <f t="shared" si="19"/>
        <v>0</v>
      </c>
    </row>
    <row r="99" spans="1:14" customFormat="1" ht="25.5" customHeight="1" x14ac:dyDescent="0.25">
      <c r="A99" s="89">
        <v>291</v>
      </c>
      <c r="B99" s="86" t="s">
        <v>233</v>
      </c>
      <c r="C99" s="280"/>
      <c r="D99" s="280"/>
      <c r="E99" s="280"/>
      <c r="F99" s="280">
        <v>100000</v>
      </c>
      <c r="G99" s="280"/>
      <c r="H99" s="280"/>
      <c r="I99" s="280"/>
      <c r="J99" s="280"/>
      <c r="K99" s="280"/>
      <c r="L99" s="280"/>
      <c r="M99" s="281">
        <f t="shared" si="14"/>
        <v>100000</v>
      </c>
      <c r="N99" s="279"/>
    </row>
    <row r="100" spans="1:14" customFormat="1" ht="25.5" customHeight="1" x14ac:dyDescent="0.25">
      <c r="A100" s="89">
        <v>292</v>
      </c>
      <c r="B100" s="86" t="s">
        <v>234</v>
      </c>
      <c r="C100" s="280"/>
      <c r="D100" s="280"/>
      <c r="E100" s="280"/>
      <c r="F100" s="280">
        <v>200000</v>
      </c>
      <c r="G100" s="280"/>
      <c r="H100" s="280"/>
      <c r="I100" s="280"/>
      <c r="J100" s="280"/>
      <c r="K100" s="280"/>
      <c r="L100" s="280"/>
      <c r="M100" s="281">
        <f t="shared" si="14"/>
        <v>200000</v>
      </c>
      <c r="N100" s="279"/>
    </row>
    <row r="101" spans="1:14" customFormat="1" ht="38.25" customHeight="1" x14ac:dyDescent="0.25">
      <c r="A101" s="89">
        <v>293</v>
      </c>
      <c r="B101" s="86" t="s">
        <v>235</v>
      </c>
      <c r="C101" s="280"/>
      <c r="D101" s="280"/>
      <c r="E101" s="280"/>
      <c r="F101" s="280">
        <v>15000</v>
      </c>
      <c r="G101" s="280"/>
      <c r="H101" s="280"/>
      <c r="I101" s="280"/>
      <c r="J101" s="280"/>
      <c r="K101" s="280"/>
      <c r="L101" s="280"/>
      <c r="M101" s="281">
        <f t="shared" si="14"/>
        <v>15000</v>
      </c>
      <c r="N101" s="279"/>
    </row>
    <row r="102" spans="1:14" customFormat="1" ht="25.5" x14ac:dyDescent="0.25">
      <c r="A102" s="89">
        <v>294</v>
      </c>
      <c r="B102" s="86" t="s">
        <v>236</v>
      </c>
      <c r="C102" s="280"/>
      <c r="D102" s="280"/>
      <c r="E102" s="280"/>
      <c r="F102" s="280">
        <v>32000</v>
      </c>
      <c r="G102" s="280"/>
      <c r="H102" s="280"/>
      <c r="I102" s="280"/>
      <c r="J102" s="280"/>
      <c r="K102" s="280"/>
      <c r="L102" s="280"/>
      <c r="M102" s="281">
        <f t="shared" si="14"/>
        <v>32000</v>
      </c>
      <c r="N102" s="279"/>
    </row>
    <row r="103" spans="1:14" customFormat="1" ht="42" customHeight="1" x14ac:dyDescent="0.25">
      <c r="A103" s="89">
        <v>295</v>
      </c>
      <c r="B103" s="86" t="s">
        <v>237</v>
      </c>
      <c r="C103" s="280"/>
      <c r="D103" s="280"/>
      <c r="E103" s="280"/>
      <c r="F103" s="280"/>
      <c r="G103" s="280"/>
      <c r="H103" s="280"/>
      <c r="I103" s="280"/>
      <c r="J103" s="280"/>
      <c r="K103" s="280"/>
      <c r="L103" s="280"/>
      <c r="M103" s="281">
        <f t="shared" si="14"/>
        <v>0</v>
      </c>
      <c r="N103" s="279"/>
    </row>
    <row r="104" spans="1:14" customFormat="1" ht="26.25" customHeight="1" x14ac:dyDescent="0.25">
      <c r="A104" s="89">
        <v>296</v>
      </c>
      <c r="B104" s="86" t="s">
        <v>238</v>
      </c>
      <c r="C104" s="280"/>
      <c r="D104" s="280"/>
      <c r="E104" s="280"/>
      <c r="F104" s="280">
        <v>250000</v>
      </c>
      <c r="G104" s="280"/>
      <c r="H104" s="280"/>
      <c r="I104" s="280"/>
      <c r="J104" s="280"/>
      <c r="K104" s="280"/>
      <c r="L104" s="280"/>
      <c r="M104" s="281">
        <f t="shared" si="14"/>
        <v>250000</v>
      </c>
      <c r="N104" s="279"/>
    </row>
    <row r="105" spans="1:14" customFormat="1" ht="24.75" customHeight="1" x14ac:dyDescent="0.25">
      <c r="A105" s="89">
        <v>297</v>
      </c>
      <c r="B105" s="86" t="s">
        <v>239</v>
      </c>
      <c r="C105" s="280"/>
      <c r="D105" s="280"/>
      <c r="E105" s="280"/>
      <c r="F105" s="280"/>
      <c r="G105" s="280"/>
      <c r="H105" s="280"/>
      <c r="I105" s="280"/>
      <c r="J105" s="280"/>
      <c r="K105" s="280"/>
      <c r="L105" s="280"/>
      <c r="M105" s="281">
        <f t="shared" si="14"/>
        <v>0</v>
      </c>
      <c r="N105" s="279"/>
    </row>
    <row r="106" spans="1:14" customFormat="1" ht="30" customHeight="1" x14ac:dyDescent="0.25">
      <c r="A106" s="89">
        <v>298</v>
      </c>
      <c r="B106" s="86" t="s">
        <v>240</v>
      </c>
      <c r="C106" s="280"/>
      <c r="D106" s="280"/>
      <c r="E106" s="280"/>
      <c r="F106" s="280">
        <v>290000</v>
      </c>
      <c r="G106" s="280"/>
      <c r="H106" s="280"/>
      <c r="I106" s="280"/>
      <c r="J106" s="280"/>
      <c r="K106" s="280"/>
      <c r="L106" s="280"/>
      <c r="M106" s="281">
        <f t="shared" si="14"/>
        <v>290000</v>
      </c>
      <c r="N106" s="279"/>
    </row>
    <row r="107" spans="1:14" customFormat="1" ht="25.5" customHeight="1" x14ac:dyDescent="0.25">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x14ac:dyDescent="0.25">
      <c r="A108" s="172">
        <v>3000</v>
      </c>
      <c r="B108" s="173" t="s">
        <v>52</v>
      </c>
      <c r="C108" s="285">
        <f t="shared" ref="C108:N108" si="20">C109+C119+C129+C139+C149+C159+C167+C177+C183</f>
        <v>0</v>
      </c>
      <c r="D108" s="285">
        <f>D109+D119+D129+D139+D149+D159+D167+D177+D183</f>
        <v>0</v>
      </c>
      <c r="E108" s="285">
        <f t="shared" si="20"/>
        <v>0</v>
      </c>
      <c r="F108" s="285">
        <f t="shared" si="20"/>
        <v>4821000</v>
      </c>
      <c r="G108" s="285">
        <f t="shared" si="20"/>
        <v>7025488</v>
      </c>
      <c r="H108" s="285">
        <f t="shared" si="20"/>
        <v>0</v>
      </c>
      <c r="I108" s="285">
        <f t="shared" si="20"/>
        <v>0</v>
      </c>
      <c r="J108" s="285">
        <f t="shared" si="20"/>
        <v>2528000</v>
      </c>
      <c r="K108" s="285">
        <f t="shared" si="20"/>
        <v>0</v>
      </c>
      <c r="L108" s="285">
        <f t="shared" si="20"/>
        <v>0</v>
      </c>
      <c r="M108" s="285">
        <f t="shared" si="14"/>
        <v>14374488</v>
      </c>
      <c r="N108" s="287">
        <f t="shared" si="20"/>
        <v>0</v>
      </c>
    </row>
    <row r="109" spans="1:14" customFormat="1" ht="25.5" customHeight="1" x14ac:dyDescent="0.25">
      <c r="A109" s="83">
        <v>3100</v>
      </c>
      <c r="B109" s="84" t="s">
        <v>242</v>
      </c>
      <c r="C109" s="278">
        <f>SUM(C110:C118)</f>
        <v>0</v>
      </c>
      <c r="D109" s="278">
        <f>SUM(D110:D118)</f>
        <v>0</v>
      </c>
      <c r="E109" s="278">
        <f t="shared" ref="E109:N109" si="21">SUM(E110:E118)</f>
        <v>0</v>
      </c>
      <c r="F109" s="278">
        <f t="shared" si="21"/>
        <v>301000</v>
      </c>
      <c r="G109" s="278">
        <f t="shared" si="21"/>
        <v>7000000</v>
      </c>
      <c r="H109" s="278">
        <f t="shared" si="21"/>
        <v>0</v>
      </c>
      <c r="I109" s="278">
        <f t="shared" si="21"/>
        <v>0</v>
      </c>
      <c r="J109" s="278">
        <f t="shared" si="21"/>
        <v>2000000</v>
      </c>
      <c r="K109" s="278">
        <f t="shared" si="21"/>
        <v>0</v>
      </c>
      <c r="L109" s="278">
        <f t="shared" si="21"/>
        <v>0</v>
      </c>
      <c r="M109" s="278">
        <f t="shared" si="14"/>
        <v>9301000</v>
      </c>
      <c r="N109" s="284">
        <f t="shared" si="21"/>
        <v>0</v>
      </c>
    </row>
    <row r="110" spans="1:14" customFormat="1" ht="25.5" customHeight="1" x14ac:dyDescent="0.25">
      <c r="A110" s="89">
        <v>311</v>
      </c>
      <c r="B110" s="86" t="s">
        <v>243</v>
      </c>
      <c r="C110" s="280"/>
      <c r="D110" s="280"/>
      <c r="E110" s="280"/>
      <c r="F110" s="280"/>
      <c r="G110" s="280">
        <v>7000000</v>
      </c>
      <c r="H110" s="280"/>
      <c r="I110" s="280"/>
      <c r="J110" s="280">
        <v>2000000</v>
      </c>
      <c r="K110" s="280"/>
      <c r="L110" s="280"/>
      <c r="M110" s="281">
        <f t="shared" si="14"/>
        <v>9000000</v>
      </c>
      <c r="N110" s="279"/>
    </row>
    <row r="111" spans="1:14" customFormat="1" ht="25.5" customHeight="1" x14ac:dyDescent="0.25">
      <c r="A111" s="89">
        <v>312</v>
      </c>
      <c r="B111" s="86" t="s">
        <v>244</v>
      </c>
      <c r="C111" s="280"/>
      <c r="D111" s="280"/>
      <c r="E111" s="280"/>
      <c r="F111" s="280">
        <v>8000</v>
      </c>
      <c r="G111" s="280"/>
      <c r="H111" s="280"/>
      <c r="I111" s="280"/>
      <c r="J111" s="280"/>
      <c r="K111" s="280"/>
      <c r="L111" s="280"/>
      <c r="M111" s="281">
        <f t="shared" si="14"/>
        <v>8000</v>
      </c>
      <c r="N111" s="279"/>
    </row>
    <row r="112" spans="1:14" customFormat="1" ht="25.5" customHeight="1" x14ac:dyDescent="0.25">
      <c r="A112" s="89">
        <v>313</v>
      </c>
      <c r="B112" s="86" t="s">
        <v>245</v>
      </c>
      <c r="C112" s="280"/>
      <c r="D112" s="280"/>
      <c r="E112" s="280"/>
      <c r="F112" s="280"/>
      <c r="G112" s="280"/>
      <c r="H112" s="280"/>
      <c r="I112" s="280"/>
      <c r="J112" s="280"/>
      <c r="K112" s="280"/>
      <c r="L112" s="280"/>
      <c r="M112" s="281">
        <f t="shared" si="14"/>
        <v>0</v>
      </c>
      <c r="N112" s="279"/>
    </row>
    <row r="113" spans="1:14" customFormat="1" ht="25.5" customHeight="1" x14ac:dyDescent="0.25">
      <c r="A113" s="89">
        <v>314</v>
      </c>
      <c r="B113" s="86" t="s">
        <v>246</v>
      </c>
      <c r="C113" s="280"/>
      <c r="D113" s="280"/>
      <c r="E113" s="280"/>
      <c r="F113" s="280">
        <v>250000</v>
      </c>
      <c r="G113" s="280"/>
      <c r="H113" s="280"/>
      <c r="I113" s="280"/>
      <c r="J113" s="280"/>
      <c r="K113" s="280"/>
      <c r="L113" s="280"/>
      <c r="M113" s="281">
        <f t="shared" si="14"/>
        <v>250000</v>
      </c>
      <c r="N113" s="279"/>
    </row>
    <row r="114" spans="1:14" customFormat="1" ht="25.5" customHeight="1" x14ac:dyDescent="0.25">
      <c r="A114" s="89">
        <v>315</v>
      </c>
      <c r="B114" s="86" t="s">
        <v>247</v>
      </c>
      <c r="C114" s="280"/>
      <c r="D114" s="280"/>
      <c r="E114" s="280"/>
      <c r="F114" s="280"/>
      <c r="G114" s="280"/>
      <c r="H114" s="280"/>
      <c r="I114" s="280"/>
      <c r="J114" s="280"/>
      <c r="K114" s="280"/>
      <c r="L114" s="280"/>
      <c r="M114" s="281">
        <f t="shared" si="14"/>
        <v>0</v>
      </c>
      <c r="N114" s="279"/>
    </row>
    <row r="115" spans="1:14" customFormat="1" ht="25.5" customHeight="1" x14ac:dyDescent="0.25">
      <c r="A115" s="89">
        <v>316</v>
      </c>
      <c r="B115" s="86" t="s">
        <v>248</v>
      </c>
      <c r="C115" s="280"/>
      <c r="D115" s="280"/>
      <c r="E115" s="280"/>
      <c r="F115" s="280">
        <v>36000</v>
      </c>
      <c r="G115" s="280"/>
      <c r="H115" s="280"/>
      <c r="I115" s="280"/>
      <c r="J115" s="280"/>
      <c r="K115" s="280"/>
      <c r="L115" s="280"/>
      <c r="M115" s="281">
        <f t="shared" si="14"/>
        <v>36000</v>
      </c>
      <c r="N115" s="279"/>
    </row>
    <row r="116" spans="1:14" customFormat="1" ht="28.15" customHeight="1" x14ac:dyDescent="0.25">
      <c r="A116" s="89">
        <v>317</v>
      </c>
      <c r="B116" s="86" t="s">
        <v>249</v>
      </c>
      <c r="C116" s="280"/>
      <c r="D116" s="280"/>
      <c r="E116" s="280"/>
      <c r="F116" s="280">
        <v>5000</v>
      </c>
      <c r="G116" s="280"/>
      <c r="H116" s="280"/>
      <c r="I116" s="280"/>
      <c r="J116" s="280"/>
      <c r="K116" s="280"/>
      <c r="L116" s="280"/>
      <c r="M116" s="281">
        <f t="shared" si="14"/>
        <v>5000</v>
      </c>
      <c r="N116" s="279"/>
    </row>
    <row r="117" spans="1:14" customFormat="1" ht="25.5" customHeight="1" x14ac:dyDescent="0.25">
      <c r="A117" s="89">
        <v>318</v>
      </c>
      <c r="B117" s="86" t="s">
        <v>250</v>
      </c>
      <c r="C117" s="280"/>
      <c r="D117" s="280"/>
      <c r="E117" s="280"/>
      <c r="F117" s="280">
        <v>2000</v>
      </c>
      <c r="G117" s="280"/>
      <c r="H117" s="280"/>
      <c r="I117" s="280"/>
      <c r="J117" s="280"/>
      <c r="K117" s="280"/>
      <c r="L117" s="280"/>
      <c r="M117" s="281">
        <f t="shared" si="14"/>
        <v>2000</v>
      </c>
      <c r="N117" s="279"/>
    </row>
    <row r="118" spans="1:14" customFormat="1" ht="25.5" customHeight="1" x14ac:dyDescent="0.25">
      <c r="A118" s="89">
        <v>319</v>
      </c>
      <c r="B118" s="86" t="s">
        <v>251</v>
      </c>
      <c r="C118" s="280"/>
      <c r="D118" s="280"/>
      <c r="E118" s="280"/>
      <c r="F118" s="280"/>
      <c r="G118" s="280"/>
      <c r="H118" s="280"/>
      <c r="I118" s="280"/>
      <c r="J118" s="280"/>
      <c r="K118" s="280"/>
      <c r="L118" s="280"/>
      <c r="M118" s="281">
        <f t="shared" si="14"/>
        <v>0</v>
      </c>
      <c r="N118" s="279"/>
    </row>
    <row r="119" spans="1:14" customFormat="1" ht="25.5" customHeight="1" x14ac:dyDescent="0.25">
      <c r="A119" s="83">
        <v>3200</v>
      </c>
      <c r="B119" s="84" t="s">
        <v>252</v>
      </c>
      <c r="C119" s="278">
        <f t="shared" ref="C119:N119" si="22">SUM(C120:C128)</f>
        <v>0</v>
      </c>
      <c r="D119" s="278">
        <f>SUM(D120:D128)</f>
        <v>0</v>
      </c>
      <c r="E119" s="278">
        <f t="shared" si="22"/>
        <v>0</v>
      </c>
      <c r="F119" s="278">
        <f t="shared" si="22"/>
        <v>370000</v>
      </c>
      <c r="G119" s="278">
        <f t="shared" si="22"/>
        <v>0</v>
      </c>
      <c r="H119" s="278">
        <f t="shared" si="22"/>
        <v>0</v>
      </c>
      <c r="I119" s="278">
        <f t="shared" si="22"/>
        <v>0</v>
      </c>
      <c r="J119" s="278">
        <f t="shared" si="22"/>
        <v>0</v>
      </c>
      <c r="K119" s="278">
        <f t="shared" si="22"/>
        <v>0</v>
      </c>
      <c r="L119" s="278">
        <f t="shared" si="22"/>
        <v>0</v>
      </c>
      <c r="M119" s="278">
        <f t="shared" si="14"/>
        <v>370000</v>
      </c>
      <c r="N119" s="284">
        <f t="shared" si="22"/>
        <v>0</v>
      </c>
    </row>
    <row r="120" spans="1:14" ht="25.5" customHeight="1" x14ac:dyDescent="0.25">
      <c r="A120" s="89">
        <v>321</v>
      </c>
      <c r="B120" s="86" t="s">
        <v>253</v>
      </c>
      <c r="C120" s="280"/>
      <c r="D120" s="280"/>
      <c r="E120" s="280"/>
      <c r="F120" s="280"/>
      <c r="G120" s="280"/>
      <c r="H120" s="280"/>
      <c r="I120" s="280"/>
      <c r="J120" s="280"/>
      <c r="K120" s="280"/>
      <c r="L120" s="280"/>
      <c r="M120" s="288">
        <f t="shared" si="14"/>
        <v>0</v>
      </c>
      <c r="N120" s="289"/>
    </row>
    <row r="121" spans="1:14" ht="25.5" customHeight="1" x14ac:dyDescent="0.25">
      <c r="A121" s="89">
        <v>322</v>
      </c>
      <c r="B121" s="86" t="s">
        <v>254</v>
      </c>
      <c r="C121" s="280"/>
      <c r="D121" s="280"/>
      <c r="E121" s="280"/>
      <c r="F121" s="280">
        <v>100000</v>
      </c>
      <c r="G121" s="280"/>
      <c r="H121" s="280"/>
      <c r="I121" s="280"/>
      <c r="J121" s="280"/>
      <c r="K121" s="280"/>
      <c r="L121" s="280"/>
      <c r="M121" s="288">
        <f t="shared" si="14"/>
        <v>100000</v>
      </c>
      <c r="N121" s="289"/>
    </row>
    <row r="122" spans="1:14" ht="25.5" x14ac:dyDescent="0.25">
      <c r="A122" s="89">
        <v>323</v>
      </c>
      <c r="B122" s="86" t="s">
        <v>255</v>
      </c>
      <c r="C122" s="280"/>
      <c r="D122" s="280"/>
      <c r="E122" s="280"/>
      <c r="F122" s="280">
        <v>80000</v>
      </c>
      <c r="G122" s="280"/>
      <c r="H122" s="280"/>
      <c r="I122" s="280"/>
      <c r="J122" s="280"/>
      <c r="K122" s="280"/>
      <c r="L122" s="280"/>
      <c r="M122" s="288">
        <f t="shared" si="14"/>
        <v>80000</v>
      </c>
      <c r="N122" s="289"/>
    </row>
    <row r="123" spans="1:14" ht="30" customHeight="1" x14ac:dyDescent="0.25">
      <c r="A123" s="89">
        <v>324</v>
      </c>
      <c r="B123" s="86" t="s">
        <v>256</v>
      </c>
      <c r="C123" s="280"/>
      <c r="D123" s="280"/>
      <c r="E123" s="280"/>
      <c r="F123" s="280"/>
      <c r="G123" s="280"/>
      <c r="H123" s="280"/>
      <c r="I123" s="280"/>
      <c r="J123" s="280"/>
      <c r="K123" s="280"/>
      <c r="L123" s="280"/>
      <c r="M123" s="288">
        <f t="shared" si="14"/>
        <v>0</v>
      </c>
      <c r="N123" s="289"/>
    </row>
    <row r="124" spans="1:14" ht="25.5" customHeight="1" x14ac:dyDescent="0.25">
      <c r="A124" s="89">
        <v>325</v>
      </c>
      <c r="B124" s="86" t="s">
        <v>257</v>
      </c>
      <c r="C124" s="280"/>
      <c r="D124" s="280"/>
      <c r="E124" s="280"/>
      <c r="F124" s="280">
        <v>120000</v>
      </c>
      <c r="G124" s="280"/>
      <c r="H124" s="280"/>
      <c r="I124" s="280"/>
      <c r="J124" s="280"/>
      <c r="K124" s="280"/>
      <c r="L124" s="280"/>
      <c r="M124" s="288">
        <f t="shared" si="14"/>
        <v>120000</v>
      </c>
      <c r="N124" s="289"/>
    </row>
    <row r="125" spans="1:14" ht="25.5" customHeight="1" x14ac:dyDescent="0.25">
      <c r="A125" s="89">
        <v>326</v>
      </c>
      <c r="B125" s="86" t="s">
        <v>258</v>
      </c>
      <c r="C125" s="280"/>
      <c r="D125" s="280"/>
      <c r="E125" s="280"/>
      <c r="F125" s="280">
        <v>70000</v>
      </c>
      <c r="G125" s="280"/>
      <c r="H125" s="280"/>
      <c r="I125" s="280"/>
      <c r="J125" s="280"/>
      <c r="K125" s="280"/>
      <c r="L125" s="280"/>
      <c r="M125" s="288">
        <f t="shared" si="14"/>
        <v>70000</v>
      </c>
      <c r="N125" s="289"/>
    </row>
    <row r="126" spans="1:14" ht="25.5" customHeight="1" x14ac:dyDescent="0.25">
      <c r="A126" s="89">
        <v>327</v>
      </c>
      <c r="B126" s="86" t="s">
        <v>259</v>
      </c>
      <c r="C126" s="280"/>
      <c r="D126" s="280"/>
      <c r="E126" s="280"/>
      <c r="F126" s="280"/>
      <c r="G126" s="280"/>
      <c r="H126" s="280"/>
      <c r="I126" s="280"/>
      <c r="J126" s="280"/>
      <c r="K126" s="280"/>
      <c r="L126" s="280"/>
      <c r="M126" s="288">
        <f t="shared" si="14"/>
        <v>0</v>
      </c>
      <c r="N126" s="289"/>
    </row>
    <row r="127" spans="1:14" ht="25.5" customHeight="1" x14ac:dyDescent="0.25">
      <c r="A127" s="89">
        <v>328</v>
      </c>
      <c r="B127" s="86" t="s">
        <v>260</v>
      </c>
      <c r="C127" s="280"/>
      <c r="D127" s="280"/>
      <c r="E127" s="280"/>
      <c r="F127" s="280"/>
      <c r="G127" s="280"/>
      <c r="H127" s="280"/>
      <c r="I127" s="280"/>
      <c r="J127" s="280"/>
      <c r="K127" s="280"/>
      <c r="L127" s="280"/>
      <c r="M127" s="288">
        <f t="shared" si="14"/>
        <v>0</v>
      </c>
      <c r="N127" s="289"/>
    </row>
    <row r="128" spans="1:14" ht="25.5" customHeight="1" x14ac:dyDescent="0.25">
      <c r="A128" s="89">
        <v>329</v>
      </c>
      <c r="B128" s="86" t="s">
        <v>261</v>
      </c>
      <c r="C128" s="280"/>
      <c r="D128" s="280"/>
      <c r="E128" s="280"/>
      <c r="F128" s="280"/>
      <c r="G128" s="280"/>
      <c r="H128" s="280"/>
      <c r="I128" s="280"/>
      <c r="J128" s="280"/>
      <c r="K128" s="280"/>
      <c r="L128" s="280"/>
      <c r="M128" s="288">
        <f t="shared" si="14"/>
        <v>0</v>
      </c>
      <c r="N128" s="289"/>
    </row>
    <row r="129" spans="1:14" customFormat="1" ht="30" x14ac:dyDescent="0.25">
      <c r="A129" s="83">
        <v>3300</v>
      </c>
      <c r="B129" s="84" t="s">
        <v>262</v>
      </c>
      <c r="C129" s="278">
        <f t="shared" ref="C129:N129" si="23">SUM(C130:C138)</f>
        <v>0</v>
      </c>
      <c r="D129" s="278">
        <f>SUM(D130:D138)</f>
        <v>0</v>
      </c>
      <c r="E129" s="278">
        <f t="shared" si="23"/>
        <v>0</v>
      </c>
      <c r="F129" s="278">
        <f t="shared" si="23"/>
        <v>82000</v>
      </c>
      <c r="G129" s="278">
        <f t="shared" si="23"/>
        <v>0</v>
      </c>
      <c r="H129" s="278">
        <f t="shared" si="23"/>
        <v>0</v>
      </c>
      <c r="I129" s="278">
        <f t="shared" si="23"/>
        <v>0</v>
      </c>
      <c r="J129" s="278">
        <f t="shared" si="23"/>
        <v>0</v>
      </c>
      <c r="K129" s="278">
        <f t="shared" si="23"/>
        <v>0</v>
      </c>
      <c r="L129" s="278">
        <f t="shared" si="23"/>
        <v>0</v>
      </c>
      <c r="M129" s="278">
        <f t="shared" si="14"/>
        <v>82000</v>
      </c>
      <c r="N129" s="284">
        <f t="shared" si="23"/>
        <v>0</v>
      </c>
    </row>
    <row r="130" spans="1:14" customFormat="1" ht="25.5" customHeight="1" x14ac:dyDescent="0.25">
      <c r="A130" s="89">
        <v>331</v>
      </c>
      <c r="B130" s="85" t="s">
        <v>263</v>
      </c>
      <c r="C130" s="280"/>
      <c r="D130" s="280"/>
      <c r="E130" s="280"/>
      <c r="F130" s="280">
        <v>20000</v>
      </c>
      <c r="G130" s="280"/>
      <c r="H130" s="280"/>
      <c r="I130" s="280"/>
      <c r="J130" s="280"/>
      <c r="K130" s="280"/>
      <c r="L130" s="280"/>
      <c r="M130" s="281">
        <f t="shared" si="14"/>
        <v>20000</v>
      </c>
      <c r="N130" s="279"/>
    </row>
    <row r="131" spans="1:14" customFormat="1" ht="30.75" customHeight="1" x14ac:dyDescent="0.25">
      <c r="A131" s="89">
        <v>332</v>
      </c>
      <c r="B131" s="86" t="s">
        <v>264</v>
      </c>
      <c r="C131" s="280"/>
      <c r="D131" s="280"/>
      <c r="E131" s="280"/>
      <c r="F131" s="280">
        <v>10000</v>
      </c>
      <c r="G131" s="280"/>
      <c r="H131" s="280"/>
      <c r="I131" s="280"/>
      <c r="J131" s="280"/>
      <c r="K131" s="280"/>
      <c r="L131" s="280"/>
      <c r="M131" s="281">
        <f t="shared" si="14"/>
        <v>10000</v>
      </c>
      <c r="N131" s="279"/>
    </row>
    <row r="132" spans="1:14" customFormat="1" ht="33" customHeight="1" x14ac:dyDescent="0.25">
      <c r="A132" s="89">
        <v>333</v>
      </c>
      <c r="B132" s="86" t="s">
        <v>265</v>
      </c>
      <c r="C132" s="280"/>
      <c r="D132" s="280"/>
      <c r="E132" s="280"/>
      <c r="F132" s="280"/>
      <c r="G132" s="280"/>
      <c r="H132" s="280"/>
      <c r="I132" s="280"/>
      <c r="J132" s="280"/>
      <c r="K132" s="280"/>
      <c r="L132" s="280"/>
      <c r="M132" s="281">
        <f t="shared" si="14"/>
        <v>0</v>
      </c>
      <c r="N132" s="279"/>
    </row>
    <row r="133" spans="1:14" customFormat="1" ht="25.5" customHeight="1" x14ac:dyDescent="0.25">
      <c r="A133" s="89">
        <v>334</v>
      </c>
      <c r="B133" s="86" t="s">
        <v>266</v>
      </c>
      <c r="C133" s="280"/>
      <c r="D133" s="280"/>
      <c r="E133" s="280"/>
      <c r="F133" s="280">
        <v>32000</v>
      </c>
      <c r="G133" s="280"/>
      <c r="H133" s="280"/>
      <c r="I133" s="280"/>
      <c r="J133" s="280"/>
      <c r="K133" s="280"/>
      <c r="L133" s="280"/>
      <c r="M133" s="281">
        <f t="shared" si="14"/>
        <v>32000</v>
      </c>
      <c r="N133" s="279"/>
    </row>
    <row r="134" spans="1:14" customFormat="1" ht="25.5" customHeight="1" x14ac:dyDescent="0.25">
      <c r="A134" s="89">
        <v>335</v>
      </c>
      <c r="B134" s="86" t="s">
        <v>267</v>
      </c>
      <c r="C134" s="280"/>
      <c r="D134" s="280"/>
      <c r="E134" s="280"/>
      <c r="F134" s="280"/>
      <c r="G134" s="280"/>
      <c r="H134" s="280"/>
      <c r="I134" s="280"/>
      <c r="J134" s="280"/>
      <c r="K134" s="280"/>
      <c r="L134" s="280"/>
      <c r="M134" s="281">
        <f t="shared" si="14"/>
        <v>0</v>
      </c>
      <c r="N134" s="279"/>
    </row>
    <row r="135" spans="1:14" customFormat="1" ht="25.5" x14ac:dyDescent="0.25">
      <c r="A135" s="89">
        <v>336</v>
      </c>
      <c r="B135" s="86" t="s">
        <v>268</v>
      </c>
      <c r="C135" s="280"/>
      <c r="D135" s="280"/>
      <c r="E135" s="280"/>
      <c r="F135" s="280">
        <v>20000</v>
      </c>
      <c r="G135" s="280"/>
      <c r="H135" s="280"/>
      <c r="I135" s="280"/>
      <c r="J135" s="280"/>
      <c r="K135" s="280"/>
      <c r="L135" s="280"/>
      <c r="M135" s="281">
        <f t="shared" ref="M135:M198" si="24">SUM(C135:L135)</f>
        <v>20000</v>
      </c>
      <c r="N135" s="279"/>
    </row>
    <row r="136" spans="1:14" customFormat="1" ht="25.5" customHeight="1" x14ac:dyDescent="0.25">
      <c r="A136" s="89">
        <v>337</v>
      </c>
      <c r="B136" s="86" t="s">
        <v>269</v>
      </c>
      <c r="C136" s="280"/>
      <c r="D136" s="280"/>
      <c r="E136" s="280"/>
      <c r="F136" s="280"/>
      <c r="G136" s="280"/>
      <c r="H136" s="280"/>
      <c r="I136" s="280"/>
      <c r="J136" s="280"/>
      <c r="K136" s="280"/>
      <c r="L136" s="280"/>
      <c r="M136" s="281">
        <f t="shared" si="24"/>
        <v>0</v>
      </c>
      <c r="N136" s="279"/>
    </row>
    <row r="137" spans="1:14" customFormat="1" ht="25.5" customHeight="1" x14ac:dyDescent="0.25">
      <c r="A137" s="89">
        <v>338</v>
      </c>
      <c r="B137" s="86" t="s">
        <v>270</v>
      </c>
      <c r="C137" s="280"/>
      <c r="D137" s="280"/>
      <c r="E137" s="280"/>
      <c r="F137" s="280"/>
      <c r="G137" s="280"/>
      <c r="H137" s="280"/>
      <c r="I137" s="280"/>
      <c r="J137" s="280"/>
      <c r="K137" s="280"/>
      <c r="L137" s="280"/>
      <c r="M137" s="281">
        <f t="shared" si="24"/>
        <v>0</v>
      </c>
      <c r="N137" s="279"/>
    </row>
    <row r="138" spans="1:14" customFormat="1" ht="25.5" customHeight="1" x14ac:dyDescent="0.25">
      <c r="A138" s="89">
        <v>339</v>
      </c>
      <c r="B138" s="86" t="s">
        <v>271</v>
      </c>
      <c r="C138" s="280"/>
      <c r="D138" s="280"/>
      <c r="E138" s="280"/>
      <c r="F138" s="280"/>
      <c r="G138" s="280"/>
      <c r="H138" s="280"/>
      <c r="I138" s="280"/>
      <c r="J138" s="280"/>
      <c r="K138" s="280"/>
      <c r="L138" s="280"/>
      <c r="M138" s="281">
        <f t="shared" si="24"/>
        <v>0</v>
      </c>
      <c r="N138" s="279"/>
    </row>
    <row r="139" spans="1:14" customFormat="1" ht="25.5" customHeight="1" x14ac:dyDescent="0.25">
      <c r="A139" s="83">
        <v>3400</v>
      </c>
      <c r="B139" s="84" t="s">
        <v>272</v>
      </c>
      <c r="C139" s="278">
        <f t="shared" ref="C139:N139" si="25">SUM(C140:C148)</f>
        <v>0</v>
      </c>
      <c r="D139" s="278">
        <f>SUM(D140:D148)</f>
        <v>0</v>
      </c>
      <c r="E139" s="278">
        <f t="shared" si="25"/>
        <v>0</v>
      </c>
      <c r="F139" s="278">
        <f t="shared" si="25"/>
        <v>288000</v>
      </c>
      <c r="G139" s="278">
        <f t="shared" si="25"/>
        <v>25488</v>
      </c>
      <c r="H139" s="278">
        <f t="shared" si="25"/>
        <v>0</v>
      </c>
      <c r="I139" s="278">
        <f t="shared" si="25"/>
        <v>0</v>
      </c>
      <c r="J139" s="278">
        <f t="shared" si="25"/>
        <v>0</v>
      </c>
      <c r="K139" s="278">
        <f t="shared" si="25"/>
        <v>0</v>
      </c>
      <c r="L139" s="278">
        <f t="shared" si="25"/>
        <v>0</v>
      </c>
      <c r="M139" s="278">
        <f t="shared" si="24"/>
        <v>313488</v>
      </c>
      <c r="N139" s="284">
        <f t="shared" si="25"/>
        <v>0</v>
      </c>
    </row>
    <row r="140" spans="1:14" customFormat="1" ht="25.5" customHeight="1" x14ac:dyDescent="0.25">
      <c r="A140" s="89">
        <v>341</v>
      </c>
      <c r="B140" s="86" t="s">
        <v>273</v>
      </c>
      <c r="C140" s="280"/>
      <c r="D140" s="280"/>
      <c r="E140" s="280"/>
      <c r="F140" s="280">
        <v>38000</v>
      </c>
      <c r="G140" s="280"/>
      <c r="H140" s="280"/>
      <c r="I140" s="280"/>
      <c r="J140" s="280"/>
      <c r="K140" s="280"/>
      <c r="L140" s="280"/>
      <c r="M140" s="281">
        <f t="shared" si="24"/>
        <v>38000</v>
      </c>
      <c r="N140" s="279"/>
    </row>
    <row r="141" spans="1:14" customFormat="1" ht="25.5" customHeight="1" x14ac:dyDescent="0.25">
      <c r="A141" s="89">
        <v>342</v>
      </c>
      <c r="B141" s="86" t="s">
        <v>274</v>
      </c>
      <c r="C141" s="280"/>
      <c r="D141" s="280"/>
      <c r="E141" s="280"/>
      <c r="F141" s="280"/>
      <c r="G141" s="280"/>
      <c r="H141" s="280"/>
      <c r="I141" s="280"/>
      <c r="J141" s="280"/>
      <c r="K141" s="280"/>
      <c r="L141" s="280"/>
      <c r="M141" s="281">
        <f t="shared" si="24"/>
        <v>0</v>
      </c>
      <c r="N141" s="279"/>
    </row>
    <row r="142" spans="1:14" customFormat="1" ht="25.5" customHeight="1" x14ac:dyDescent="0.25">
      <c r="A142" s="89">
        <v>343</v>
      </c>
      <c r="B142" s="86" t="s">
        <v>275</v>
      </c>
      <c r="C142" s="280"/>
      <c r="D142" s="280"/>
      <c r="E142" s="280"/>
      <c r="F142" s="280"/>
      <c r="G142" s="280"/>
      <c r="H142" s="280"/>
      <c r="I142" s="280"/>
      <c r="J142" s="280"/>
      <c r="K142" s="280"/>
      <c r="L142" s="280"/>
      <c r="M142" s="281">
        <f t="shared" si="24"/>
        <v>0</v>
      </c>
      <c r="N142" s="279"/>
    </row>
    <row r="143" spans="1:14" customFormat="1" ht="25.5" customHeight="1" x14ac:dyDescent="0.25">
      <c r="A143" s="89">
        <v>344</v>
      </c>
      <c r="B143" s="86" t="s">
        <v>276</v>
      </c>
      <c r="C143" s="280"/>
      <c r="D143" s="280"/>
      <c r="E143" s="280"/>
      <c r="F143" s="280">
        <v>50000</v>
      </c>
      <c r="G143" s="280"/>
      <c r="H143" s="280"/>
      <c r="I143" s="280"/>
      <c r="J143" s="280"/>
      <c r="K143" s="280"/>
      <c r="L143" s="280"/>
      <c r="M143" s="281">
        <f t="shared" si="24"/>
        <v>50000</v>
      </c>
      <c r="N143" s="279"/>
    </row>
    <row r="144" spans="1:14" customFormat="1" ht="25.5" customHeight="1" x14ac:dyDescent="0.25">
      <c r="A144" s="89">
        <v>345</v>
      </c>
      <c r="B144" s="86" t="s">
        <v>277</v>
      </c>
      <c r="C144" s="280"/>
      <c r="D144" s="280"/>
      <c r="E144" s="280"/>
      <c r="F144" s="280">
        <v>200000</v>
      </c>
      <c r="G144" s="280"/>
      <c r="H144" s="280"/>
      <c r="I144" s="280"/>
      <c r="J144" s="280"/>
      <c r="K144" s="280"/>
      <c r="L144" s="280"/>
      <c r="M144" s="281">
        <f t="shared" si="24"/>
        <v>200000</v>
      </c>
      <c r="N144" s="279"/>
    </row>
    <row r="145" spans="1:14" customFormat="1" ht="25.5" customHeight="1" x14ac:dyDescent="0.25">
      <c r="A145" s="89">
        <v>346</v>
      </c>
      <c r="B145" s="86" t="s">
        <v>278</v>
      </c>
      <c r="C145" s="280"/>
      <c r="D145" s="280"/>
      <c r="E145" s="280"/>
      <c r="F145" s="280"/>
      <c r="G145" s="280"/>
      <c r="H145" s="280"/>
      <c r="I145" s="280"/>
      <c r="J145" s="280"/>
      <c r="K145" s="280"/>
      <c r="L145" s="280"/>
      <c r="M145" s="281">
        <f t="shared" si="24"/>
        <v>0</v>
      </c>
      <c r="N145" s="279"/>
    </row>
    <row r="146" spans="1:14" customFormat="1" ht="25.5" customHeight="1" x14ac:dyDescent="0.25">
      <c r="A146" s="89">
        <v>347</v>
      </c>
      <c r="B146" s="86" t="s">
        <v>279</v>
      </c>
      <c r="C146" s="280"/>
      <c r="D146" s="280"/>
      <c r="E146" s="280"/>
      <c r="F146" s="280"/>
      <c r="G146" s="280">
        <v>25488</v>
      </c>
      <c r="H146" s="280"/>
      <c r="I146" s="280"/>
      <c r="J146" s="280"/>
      <c r="K146" s="280"/>
      <c r="L146" s="280"/>
      <c r="M146" s="281">
        <f t="shared" si="24"/>
        <v>25488</v>
      </c>
      <c r="N146" s="279"/>
    </row>
    <row r="147" spans="1:14" customFormat="1" ht="25.5" customHeight="1" x14ac:dyDescent="0.25">
      <c r="A147" s="89">
        <v>348</v>
      </c>
      <c r="B147" s="86" t="s">
        <v>280</v>
      </c>
      <c r="C147" s="280"/>
      <c r="D147" s="280"/>
      <c r="E147" s="280"/>
      <c r="F147" s="280"/>
      <c r="G147" s="280"/>
      <c r="H147" s="280"/>
      <c r="I147" s="280"/>
      <c r="J147" s="280"/>
      <c r="K147" s="280"/>
      <c r="L147" s="280"/>
      <c r="M147" s="281">
        <f t="shared" si="24"/>
        <v>0</v>
      </c>
      <c r="N147" s="279"/>
    </row>
    <row r="148" spans="1:14" customFormat="1" ht="25.5" customHeight="1" x14ac:dyDescent="0.25">
      <c r="A148" s="89">
        <v>349</v>
      </c>
      <c r="B148" s="86" t="s">
        <v>281</v>
      </c>
      <c r="C148" s="280"/>
      <c r="D148" s="280"/>
      <c r="E148" s="280"/>
      <c r="F148" s="280"/>
      <c r="G148" s="280"/>
      <c r="H148" s="280"/>
      <c r="I148" s="280"/>
      <c r="J148" s="280"/>
      <c r="K148" s="280"/>
      <c r="L148" s="280"/>
      <c r="M148" s="281">
        <f t="shared" si="24"/>
        <v>0</v>
      </c>
      <c r="N148" s="279"/>
    </row>
    <row r="149" spans="1:14" customFormat="1" ht="30" x14ac:dyDescent="0.25">
      <c r="A149" s="83">
        <v>3500</v>
      </c>
      <c r="B149" s="84" t="s">
        <v>282</v>
      </c>
      <c r="C149" s="278">
        <f t="shared" ref="C149:N149" si="26">SUM(C150:C158)</f>
        <v>0</v>
      </c>
      <c r="D149" s="278">
        <f>SUM(D150:D158)</f>
        <v>0</v>
      </c>
      <c r="E149" s="278">
        <f t="shared" si="26"/>
        <v>0</v>
      </c>
      <c r="F149" s="278">
        <f t="shared" si="26"/>
        <v>1480000</v>
      </c>
      <c r="G149" s="278">
        <f t="shared" si="26"/>
        <v>0</v>
      </c>
      <c r="H149" s="278">
        <f t="shared" si="26"/>
        <v>0</v>
      </c>
      <c r="I149" s="278">
        <f t="shared" si="26"/>
        <v>0</v>
      </c>
      <c r="J149" s="278">
        <f t="shared" si="26"/>
        <v>528000</v>
      </c>
      <c r="K149" s="278">
        <f t="shared" si="26"/>
        <v>0</v>
      </c>
      <c r="L149" s="278">
        <f t="shared" si="26"/>
        <v>0</v>
      </c>
      <c r="M149" s="278">
        <f t="shared" si="24"/>
        <v>2008000</v>
      </c>
      <c r="N149" s="284">
        <f t="shared" si="26"/>
        <v>0</v>
      </c>
    </row>
    <row r="150" spans="1:14" customFormat="1" ht="25.5" customHeight="1" x14ac:dyDescent="0.25">
      <c r="A150" s="89">
        <v>351</v>
      </c>
      <c r="B150" s="86" t="s">
        <v>283</v>
      </c>
      <c r="C150" s="280"/>
      <c r="D150" s="280"/>
      <c r="E150" s="280"/>
      <c r="F150" s="280">
        <v>350000</v>
      </c>
      <c r="G150" s="280"/>
      <c r="H150" s="280"/>
      <c r="I150" s="280"/>
      <c r="J150" s="280"/>
      <c r="K150" s="280"/>
      <c r="L150" s="280"/>
      <c r="M150" s="281">
        <f t="shared" si="24"/>
        <v>350000</v>
      </c>
      <c r="N150" s="279"/>
    </row>
    <row r="151" spans="1:14" customFormat="1" ht="34.5" customHeight="1" x14ac:dyDescent="0.25">
      <c r="A151" s="89">
        <v>352</v>
      </c>
      <c r="B151" s="86" t="s">
        <v>284</v>
      </c>
      <c r="C151" s="280"/>
      <c r="D151" s="280"/>
      <c r="E151" s="280"/>
      <c r="F151" s="280">
        <v>15000</v>
      </c>
      <c r="G151" s="280"/>
      <c r="H151" s="280"/>
      <c r="I151" s="280"/>
      <c r="J151" s="280"/>
      <c r="K151" s="280"/>
      <c r="L151" s="280"/>
      <c r="M151" s="281">
        <f t="shared" si="24"/>
        <v>15000</v>
      </c>
      <c r="N151" s="279"/>
    </row>
    <row r="152" spans="1:14" customFormat="1" ht="33" customHeight="1" x14ac:dyDescent="0.25">
      <c r="A152" s="89">
        <v>353</v>
      </c>
      <c r="B152" s="86" t="s">
        <v>285</v>
      </c>
      <c r="C152" s="280"/>
      <c r="D152" s="280"/>
      <c r="E152" s="280"/>
      <c r="F152" s="280">
        <v>32000</v>
      </c>
      <c r="G152" s="280"/>
      <c r="H152" s="280"/>
      <c r="I152" s="280"/>
      <c r="J152" s="280"/>
      <c r="K152" s="280"/>
      <c r="L152" s="280"/>
      <c r="M152" s="281">
        <f t="shared" si="24"/>
        <v>32000</v>
      </c>
      <c r="N152" s="279"/>
    </row>
    <row r="153" spans="1:14" customFormat="1" ht="29.25" customHeight="1" x14ac:dyDescent="0.25">
      <c r="A153" s="89">
        <v>354</v>
      </c>
      <c r="B153" s="86" t="s">
        <v>286</v>
      </c>
      <c r="C153" s="280"/>
      <c r="D153" s="280"/>
      <c r="E153" s="280"/>
      <c r="F153" s="280"/>
      <c r="G153" s="280"/>
      <c r="H153" s="280"/>
      <c r="I153" s="280"/>
      <c r="J153" s="280"/>
      <c r="K153" s="280"/>
      <c r="L153" s="280"/>
      <c r="M153" s="281">
        <f t="shared" si="24"/>
        <v>0</v>
      </c>
      <c r="N153" s="279"/>
    </row>
    <row r="154" spans="1:14" customFormat="1" ht="25.5" customHeight="1" x14ac:dyDescent="0.25">
      <c r="A154" s="89">
        <v>355</v>
      </c>
      <c r="B154" s="86" t="s">
        <v>287</v>
      </c>
      <c r="C154" s="280"/>
      <c r="D154" s="280"/>
      <c r="E154" s="280"/>
      <c r="F154" s="280">
        <v>400000</v>
      </c>
      <c r="G154" s="280"/>
      <c r="H154" s="280"/>
      <c r="I154" s="280"/>
      <c r="J154" s="280"/>
      <c r="K154" s="280"/>
      <c r="L154" s="280"/>
      <c r="M154" s="281">
        <f t="shared" si="24"/>
        <v>400000</v>
      </c>
      <c r="N154" s="279"/>
    </row>
    <row r="155" spans="1:14" customFormat="1" ht="28.9" customHeight="1" x14ac:dyDescent="0.25">
      <c r="A155" s="89">
        <v>356</v>
      </c>
      <c r="B155" s="86" t="s">
        <v>288</v>
      </c>
      <c r="C155" s="280"/>
      <c r="D155" s="280"/>
      <c r="E155" s="280"/>
      <c r="F155" s="280"/>
      <c r="G155" s="280"/>
      <c r="H155" s="280"/>
      <c r="I155" s="280"/>
      <c r="J155" s="280"/>
      <c r="K155" s="280"/>
      <c r="L155" s="280"/>
      <c r="M155" s="281">
        <f t="shared" si="24"/>
        <v>0</v>
      </c>
      <c r="N155" s="279"/>
    </row>
    <row r="156" spans="1:14" customFormat="1" ht="25.5" x14ac:dyDescent="0.25">
      <c r="A156" s="89">
        <v>357</v>
      </c>
      <c r="B156" s="86" t="s">
        <v>289</v>
      </c>
      <c r="C156" s="280"/>
      <c r="D156" s="280"/>
      <c r="E156" s="280"/>
      <c r="F156" s="280">
        <v>311000</v>
      </c>
      <c r="G156" s="280"/>
      <c r="H156" s="280"/>
      <c r="I156" s="280"/>
      <c r="J156" s="280"/>
      <c r="K156" s="280"/>
      <c r="L156" s="280"/>
      <c r="M156" s="281">
        <f t="shared" si="24"/>
        <v>311000</v>
      </c>
      <c r="N156" s="279"/>
    </row>
    <row r="157" spans="1:14" customFormat="1" ht="25.5" customHeight="1" x14ac:dyDescent="0.25">
      <c r="A157" s="89">
        <v>358</v>
      </c>
      <c r="B157" s="86" t="s">
        <v>290</v>
      </c>
      <c r="C157" s="280"/>
      <c r="D157" s="280"/>
      <c r="E157" s="280"/>
      <c r="F157" s="280">
        <v>372000</v>
      </c>
      <c r="G157" s="280"/>
      <c r="H157" s="280"/>
      <c r="I157" s="280"/>
      <c r="J157" s="280">
        <v>528000</v>
      </c>
      <c r="K157" s="280"/>
      <c r="L157" s="280"/>
      <c r="M157" s="281">
        <f t="shared" si="24"/>
        <v>900000</v>
      </c>
      <c r="N157" s="279"/>
    </row>
    <row r="158" spans="1:14" customFormat="1" ht="25.5" customHeight="1" x14ac:dyDescent="0.25">
      <c r="A158" s="89">
        <v>359</v>
      </c>
      <c r="B158" s="86" t="s">
        <v>291</v>
      </c>
      <c r="C158" s="280"/>
      <c r="D158" s="280"/>
      <c r="E158" s="280"/>
      <c r="F158" s="280"/>
      <c r="G158" s="280"/>
      <c r="H158" s="280"/>
      <c r="I158" s="280"/>
      <c r="J158" s="280"/>
      <c r="K158" s="280"/>
      <c r="L158" s="280"/>
      <c r="M158" s="281">
        <f t="shared" si="24"/>
        <v>0</v>
      </c>
      <c r="N158" s="279"/>
    </row>
    <row r="159" spans="1:14" customFormat="1" ht="25.5" customHeight="1" x14ac:dyDescent="0.25">
      <c r="A159" s="83">
        <v>3600</v>
      </c>
      <c r="B159" s="84" t="s">
        <v>292</v>
      </c>
      <c r="C159" s="278">
        <f t="shared" ref="C159:N159" si="27">SUM(C160:C166)</f>
        <v>0</v>
      </c>
      <c r="D159" s="278">
        <f>SUM(D160:D166)</f>
        <v>0</v>
      </c>
      <c r="E159" s="278">
        <f t="shared" si="27"/>
        <v>0</v>
      </c>
      <c r="F159" s="278">
        <f t="shared" si="27"/>
        <v>50000</v>
      </c>
      <c r="G159" s="278">
        <f t="shared" si="27"/>
        <v>0</v>
      </c>
      <c r="H159" s="278">
        <f t="shared" si="27"/>
        <v>0</v>
      </c>
      <c r="I159" s="278">
        <f t="shared" si="27"/>
        <v>0</v>
      </c>
      <c r="J159" s="278">
        <f t="shared" si="27"/>
        <v>0</v>
      </c>
      <c r="K159" s="278">
        <f t="shared" si="27"/>
        <v>0</v>
      </c>
      <c r="L159" s="278">
        <f t="shared" si="27"/>
        <v>0</v>
      </c>
      <c r="M159" s="278">
        <f t="shared" si="24"/>
        <v>50000</v>
      </c>
      <c r="N159" s="284">
        <f t="shared" si="27"/>
        <v>0</v>
      </c>
    </row>
    <row r="160" spans="1:14" customFormat="1" ht="29.25" customHeight="1" x14ac:dyDescent="0.25">
      <c r="A160" s="89">
        <v>361</v>
      </c>
      <c r="B160" s="86" t="s">
        <v>293</v>
      </c>
      <c r="C160" s="280"/>
      <c r="D160" s="280"/>
      <c r="E160" s="280"/>
      <c r="F160" s="280">
        <v>50000</v>
      </c>
      <c r="G160" s="280"/>
      <c r="H160" s="280"/>
      <c r="I160" s="280"/>
      <c r="J160" s="280"/>
      <c r="K160" s="280"/>
      <c r="L160" s="280"/>
      <c r="M160" s="281">
        <f t="shared" si="24"/>
        <v>50000</v>
      </c>
      <c r="N160" s="279"/>
    </row>
    <row r="161" spans="1:14" customFormat="1" ht="34.5" customHeight="1" x14ac:dyDescent="0.25">
      <c r="A161" s="89">
        <v>362</v>
      </c>
      <c r="B161" s="86" t="s">
        <v>294</v>
      </c>
      <c r="C161" s="280"/>
      <c r="D161" s="280"/>
      <c r="E161" s="280"/>
      <c r="F161" s="280"/>
      <c r="G161" s="280"/>
      <c r="H161" s="280"/>
      <c r="I161" s="280"/>
      <c r="J161" s="280"/>
      <c r="K161" s="280"/>
      <c r="L161" s="280"/>
      <c r="M161" s="281">
        <f t="shared" si="24"/>
        <v>0</v>
      </c>
      <c r="N161" s="279"/>
    </row>
    <row r="162" spans="1:14" customFormat="1" ht="29.25" customHeight="1" x14ac:dyDescent="0.25">
      <c r="A162" s="89">
        <v>363</v>
      </c>
      <c r="B162" s="86" t="s">
        <v>295</v>
      </c>
      <c r="C162" s="280"/>
      <c r="D162" s="280"/>
      <c r="E162" s="280"/>
      <c r="F162" s="280"/>
      <c r="G162" s="280"/>
      <c r="H162" s="280"/>
      <c r="I162" s="280"/>
      <c r="J162" s="280"/>
      <c r="K162" s="280"/>
      <c r="L162" s="280"/>
      <c r="M162" s="281">
        <f t="shared" si="24"/>
        <v>0</v>
      </c>
      <c r="N162" s="279"/>
    </row>
    <row r="163" spans="1:14" customFormat="1" ht="25.5" customHeight="1" x14ac:dyDescent="0.25">
      <c r="A163" s="89">
        <v>364</v>
      </c>
      <c r="B163" s="86" t="s">
        <v>296</v>
      </c>
      <c r="C163" s="280"/>
      <c r="D163" s="280"/>
      <c r="E163" s="280"/>
      <c r="F163" s="280"/>
      <c r="G163" s="280"/>
      <c r="H163" s="280"/>
      <c r="I163" s="280"/>
      <c r="J163" s="280"/>
      <c r="K163" s="280"/>
      <c r="L163" s="280"/>
      <c r="M163" s="281">
        <f t="shared" si="24"/>
        <v>0</v>
      </c>
      <c r="N163" s="279"/>
    </row>
    <row r="164" spans="1:14" customFormat="1" ht="25.5" customHeight="1" x14ac:dyDescent="0.25">
      <c r="A164" s="89">
        <v>365</v>
      </c>
      <c r="B164" s="86" t="s">
        <v>297</v>
      </c>
      <c r="C164" s="280"/>
      <c r="D164" s="280"/>
      <c r="E164" s="280"/>
      <c r="F164" s="280"/>
      <c r="G164" s="280"/>
      <c r="H164" s="280"/>
      <c r="I164" s="280"/>
      <c r="J164" s="280"/>
      <c r="K164" s="280"/>
      <c r="L164" s="280"/>
      <c r="M164" s="281">
        <f t="shared" si="24"/>
        <v>0</v>
      </c>
      <c r="N164" s="279"/>
    </row>
    <row r="165" spans="1:14" customFormat="1" ht="25.5" x14ac:dyDescent="0.25">
      <c r="A165" s="89">
        <v>366</v>
      </c>
      <c r="B165" s="86" t="s">
        <v>298</v>
      </c>
      <c r="C165" s="280"/>
      <c r="D165" s="280"/>
      <c r="E165" s="280"/>
      <c r="F165" s="280"/>
      <c r="G165" s="280"/>
      <c r="H165" s="280"/>
      <c r="I165" s="280"/>
      <c r="J165" s="280"/>
      <c r="K165" s="280"/>
      <c r="L165" s="280"/>
      <c r="M165" s="281">
        <f t="shared" si="24"/>
        <v>0</v>
      </c>
      <c r="N165" s="279"/>
    </row>
    <row r="166" spans="1:14" customFormat="1" ht="25.5" customHeight="1" x14ac:dyDescent="0.25">
      <c r="A166" s="89">
        <v>369</v>
      </c>
      <c r="B166" s="86" t="s">
        <v>299</v>
      </c>
      <c r="C166" s="280"/>
      <c r="D166" s="280"/>
      <c r="E166" s="280"/>
      <c r="F166" s="280"/>
      <c r="G166" s="280"/>
      <c r="H166" s="280"/>
      <c r="I166" s="280"/>
      <c r="J166" s="280"/>
      <c r="K166" s="280"/>
      <c r="L166" s="280"/>
      <c r="M166" s="281">
        <f t="shared" si="24"/>
        <v>0</v>
      </c>
      <c r="N166" s="279"/>
    </row>
    <row r="167" spans="1:14" customFormat="1" ht="25.5" customHeight="1" x14ac:dyDescent="0.25">
      <c r="A167" s="83">
        <v>3700</v>
      </c>
      <c r="B167" s="84" t="s">
        <v>300</v>
      </c>
      <c r="C167" s="278">
        <f t="shared" ref="C167:N167" si="28">SUM(C168:C176)</f>
        <v>0</v>
      </c>
      <c r="D167" s="278">
        <f>SUM(D168:D176)</f>
        <v>0</v>
      </c>
      <c r="E167" s="278">
        <f t="shared" si="28"/>
        <v>0</v>
      </c>
      <c r="F167" s="278">
        <f t="shared" si="28"/>
        <v>350000</v>
      </c>
      <c r="G167" s="278">
        <f t="shared" si="28"/>
        <v>0</v>
      </c>
      <c r="H167" s="278">
        <f t="shared" si="28"/>
        <v>0</v>
      </c>
      <c r="I167" s="278">
        <f t="shared" si="28"/>
        <v>0</v>
      </c>
      <c r="J167" s="278">
        <f t="shared" si="28"/>
        <v>0</v>
      </c>
      <c r="K167" s="278">
        <f t="shared" si="28"/>
        <v>0</v>
      </c>
      <c r="L167" s="278">
        <f t="shared" si="28"/>
        <v>0</v>
      </c>
      <c r="M167" s="278">
        <f t="shared" si="24"/>
        <v>350000</v>
      </c>
      <c r="N167" s="284">
        <f t="shared" si="28"/>
        <v>0</v>
      </c>
    </row>
    <row r="168" spans="1:14" customFormat="1" ht="25.5" customHeight="1" x14ac:dyDescent="0.25">
      <c r="A168" s="89">
        <v>371</v>
      </c>
      <c r="B168" s="86" t="s">
        <v>301</v>
      </c>
      <c r="C168" s="280"/>
      <c r="D168" s="280"/>
      <c r="E168" s="280"/>
      <c r="F168" s="280">
        <v>50000</v>
      </c>
      <c r="G168" s="280"/>
      <c r="H168" s="280"/>
      <c r="I168" s="280"/>
      <c r="J168" s="280"/>
      <c r="K168" s="280"/>
      <c r="L168" s="280"/>
      <c r="M168" s="281">
        <f t="shared" si="24"/>
        <v>50000</v>
      </c>
      <c r="N168" s="279"/>
    </row>
    <row r="169" spans="1:14" customFormat="1" ht="25.5" customHeight="1" x14ac:dyDescent="0.25">
      <c r="A169" s="89">
        <v>372</v>
      </c>
      <c r="B169" s="86" t="s">
        <v>302</v>
      </c>
      <c r="C169" s="280"/>
      <c r="D169" s="280"/>
      <c r="E169" s="280"/>
      <c r="F169" s="280"/>
      <c r="G169" s="280"/>
      <c r="H169" s="280"/>
      <c r="I169" s="280"/>
      <c r="J169" s="280"/>
      <c r="K169" s="280"/>
      <c r="L169" s="280"/>
      <c r="M169" s="281">
        <f t="shared" si="24"/>
        <v>0</v>
      </c>
      <c r="N169" s="279"/>
    </row>
    <row r="170" spans="1:14" customFormat="1" ht="25.5" customHeight="1" x14ac:dyDescent="0.25">
      <c r="A170" s="89">
        <v>373</v>
      </c>
      <c r="B170" s="86" t="s">
        <v>303</v>
      </c>
      <c r="C170" s="280"/>
      <c r="D170" s="280"/>
      <c r="E170" s="280"/>
      <c r="F170" s="280"/>
      <c r="G170" s="280"/>
      <c r="H170" s="280"/>
      <c r="I170" s="280"/>
      <c r="J170" s="280"/>
      <c r="K170" s="280"/>
      <c r="L170" s="280"/>
      <c r="M170" s="281">
        <f t="shared" si="24"/>
        <v>0</v>
      </c>
      <c r="N170" s="279"/>
    </row>
    <row r="171" spans="1:14" customFormat="1" ht="25.5" customHeight="1" x14ac:dyDescent="0.25">
      <c r="A171" s="89">
        <v>374</v>
      </c>
      <c r="B171" s="86" t="s">
        <v>304</v>
      </c>
      <c r="C171" s="280"/>
      <c r="D171" s="280"/>
      <c r="E171" s="280"/>
      <c r="F171" s="280"/>
      <c r="G171" s="280"/>
      <c r="H171" s="280"/>
      <c r="I171" s="280"/>
      <c r="J171" s="280"/>
      <c r="K171" s="280"/>
      <c r="L171" s="280"/>
      <c r="M171" s="281">
        <f t="shared" si="24"/>
        <v>0</v>
      </c>
      <c r="N171" s="279"/>
    </row>
    <row r="172" spans="1:14" customFormat="1" ht="25.5" customHeight="1" x14ac:dyDescent="0.25">
      <c r="A172" s="89">
        <v>375</v>
      </c>
      <c r="B172" s="86" t="s">
        <v>305</v>
      </c>
      <c r="C172" s="280"/>
      <c r="D172" s="280"/>
      <c r="E172" s="280"/>
      <c r="F172" s="280">
        <v>300000</v>
      </c>
      <c r="G172" s="280"/>
      <c r="H172" s="280"/>
      <c r="I172" s="280"/>
      <c r="J172" s="280"/>
      <c r="K172" s="280"/>
      <c r="L172" s="280"/>
      <c r="M172" s="281">
        <f t="shared" si="24"/>
        <v>300000</v>
      </c>
      <c r="N172" s="279"/>
    </row>
    <row r="173" spans="1:14" customFormat="1" ht="25.5" customHeight="1" x14ac:dyDescent="0.25">
      <c r="A173" s="89">
        <v>376</v>
      </c>
      <c r="B173" s="86" t="s">
        <v>306</v>
      </c>
      <c r="C173" s="280"/>
      <c r="D173" s="280"/>
      <c r="E173" s="280"/>
      <c r="F173" s="280"/>
      <c r="G173" s="280"/>
      <c r="H173" s="280"/>
      <c r="I173" s="280"/>
      <c r="J173" s="280"/>
      <c r="K173" s="280"/>
      <c r="L173" s="280"/>
      <c r="M173" s="281">
        <f t="shared" si="24"/>
        <v>0</v>
      </c>
      <c r="N173" s="279"/>
    </row>
    <row r="174" spans="1:14" customFormat="1" ht="25.5" customHeight="1" x14ac:dyDescent="0.25">
      <c r="A174" s="89">
        <v>377</v>
      </c>
      <c r="B174" s="86" t="s">
        <v>307</v>
      </c>
      <c r="C174" s="280"/>
      <c r="D174" s="280"/>
      <c r="E174" s="280"/>
      <c r="F174" s="280"/>
      <c r="G174" s="280"/>
      <c r="H174" s="280"/>
      <c r="I174" s="280"/>
      <c r="J174" s="280"/>
      <c r="K174" s="280"/>
      <c r="L174" s="280"/>
      <c r="M174" s="281">
        <f t="shared" si="24"/>
        <v>0</v>
      </c>
      <c r="N174" s="279"/>
    </row>
    <row r="175" spans="1:14" customFormat="1" ht="25.5" customHeight="1" x14ac:dyDescent="0.25">
      <c r="A175" s="89">
        <v>378</v>
      </c>
      <c r="B175" s="86" t="s">
        <v>308</v>
      </c>
      <c r="C175" s="280"/>
      <c r="D175" s="280"/>
      <c r="E175" s="280"/>
      <c r="F175" s="280"/>
      <c r="G175" s="280"/>
      <c r="H175" s="280"/>
      <c r="I175" s="280"/>
      <c r="J175" s="280"/>
      <c r="K175" s="280"/>
      <c r="L175" s="280"/>
      <c r="M175" s="281">
        <f t="shared" si="24"/>
        <v>0</v>
      </c>
      <c r="N175" s="279"/>
    </row>
    <row r="176" spans="1:14" customFormat="1" ht="25.5" customHeight="1" x14ac:dyDescent="0.25">
      <c r="A176" s="89">
        <v>379</v>
      </c>
      <c r="B176" s="86" t="s">
        <v>309</v>
      </c>
      <c r="C176" s="280"/>
      <c r="D176" s="280"/>
      <c r="E176" s="280"/>
      <c r="F176" s="280"/>
      <c r="G176" s="280"/>
      <c r="H176" s="280"/>
      <c r="I176" s="280"/>
      <c r="J176" s="280"/>
      <c r="K176" s="280"/>
      <c r="L176" s="280"/>
      <c r="M176" s="281">
        <f t="shared" si="24"/>
        <v>0</v>
      </c>
      <c r="N176" s="279"/>
    </row>
    <row r="177" spans="1:14" customFormat="1" ht="25.5" customHeight="1" x14ac:dyDescent="0.25">
      <c r="A177" s="83">
        <v>3800</v>
      </c>
      <c r="B177" s="84" t="s">
        <v>310</v>
      </c>
      <c r="C177" s="278">
        <f t="shared" ref="C177:N177" si="29">SUM(C178:C182)</f>
        <v>0</v>
      </c>
      <c r="D177" s="278">
        <f>SUM(D178:D182)</f>
        <v>0</v>
      </c>
      <c r="E177" s="278">
        <f t="shared" si="29"/>
        <v>0</v>
      </c>
      <c r="F177" s="278">
        <f t="shared" si="29"/>
        <v>500000</v>
      </c>
      <c r="G177" s="278">
        <f t="shared" si="29"/>
        <v>0</v>
      </c>
      <c r="H177" s="278">
        <f t="shared" si="29"/>
        <v>0</v>
      </c>
      <c r="I177" s="278">
        <f t="shared" si="29"/>
        <v>0</v>
      </c>
      <c r="J177" s="278">
        <f t="shared" si="29"/>
        <v>0</v>
      </c>
      <c r="K177" s="278">
        <f t="shared" si="29"/>
        <v>0</v>
      </c>
      <c r="L177" s="278">
        <f t="shared" si="29"/>
        <v>0</v>
      </c>
      <c r="M177" s="278">
        <f t="shared" si="24"/>
        <v>500000</v>
      </c>
      <c r="N177" s="284">
        <f t="shared" si="29"/>
        <v>0</v>
      </c>
    </row>
    <row r="178" spans="1:14" customFormat="1" ht="25.5" customHeight="1" x14ac:dyDescent="0.25">
      <c r="A178" s="89">
        <v>381</v>
      </c>
      <c r="B178" s="86" t="s">
        <v>311</v>
      </c>
      <c r="C178" s="280"/>
      <c r="D178" s="280"/>
      <c r="E178" s="280"/>
      <c r="F178" s="280"/>
      <c r="G178" s="280"/>
      <c r="H178" s="280"/>
      <c r="I178" s="280"/>
      <c r="J178" s="280"/>
      <c r="K178" s="280"/>
      <c r="L178" s="280"/>
      <c r="M178" s="281">
        <f t="shared" si="24"/>
        <v>0</v>
      </c>
      <c r="N178" s="279"/>
    </row>
    <row r="179" spans="1:14" customFormat="1" ht="25.5" customHeight="1" x14ac:dyDescent="0.25">
      <c r="A179" s="89">
        <v>382</v>
      </c>
      <c r="B179" s="86" t="s">
        <v>312</v>
      </c>
      <c r="C179" s="280"/>
      <c r="D179" s="280"/>
      <c r="E179" s="280"/>
      <c r="F179" s="280">
        <v>500000</v>
      </c>
      <c r="G179" s="280"/>
      <c r="H179" s="280"/>
      <c r="I179" s="280"/>
      <c r="J179" s="280"/>
      <c r="K179" s="280"/>
      <c r="L179" s="280"/>
      <c r="M179" s="281">
        <f t="shared" si="24"/>
        <v>500000</v>
      </c>
      <c r="N179" s="279"/>
    </row>
    <row r="180" spans="1:14" customFormat="1" ht="25.5" customHeight="1" x14ac:dyDescent="0.25">
      <c r="A180" s="89">
        <v>383</v>
      </c>
      <c r="B180" s="86" t="s">
        <v>313</v>
      </c>
      <c r="C180" s="280"/>
      <c r="D180" s="280"/>
      <c r="E180" s="280"/>
      <c r="F180" s="280"/>
      <c r="G180" s="280"/>
      <c r="H180" s="280"/>
      <c r="I180" s="280"/>
      <c r="J180" s="280"/>
      <c r="K180" s="280"/>
      <c r="L180" s="280"/>
      <c r="M180" s="281">
        <f t="shared" si="24"/>
        <v>0</v>
      </c>
      <c r="N180" s="279"/>
    </row>
    <row r="181" spans="1:14" customFormat="1" ht="25.5" customHeight="1" x14ac:dyDescent="0.25">
      <c r="A181" s="89">
        <v>384</v>
      </c>
      <c r="B181" s="86" t="s">
        <v>314</v>
      </c>
      <c r="C181" s="280"/>
      <c r="D181" s="280"/>
      <c r="E181" s="280"/>
      <c r="F181" s="280"/>
      <c r="G181" s="280"/>
      <c r="H181" s="280"/>
      <c r="I181" s="280"/>
      <c r="J181" s="280"/>
      <c r="K181" s="280"/>
      <c r="L181" s="280"/>
      <c r="M181" s="281">
        <f t="shared" si="24"/>
        <v>0</v>
      </c>
      <c r="N181" s="279"/>
    </row>
    <row r="182" spans="1:14" customFormat="1" ht="25.5" customHeight="1" x14ac:dyDescent="0.25">
      <c r="A182" s="89">
        <v>385</v>
      </c>
      <c r="B182" s="86" t="s">
        <v>315</v>
      </c>
      <c r="C182" s="280"/>
      <c r="D182" s="280"/>
      <c r="E182" s="280"/>
      <c r="F182" s="280"/>
      <c r="G182" s="280"/>
      <c r="H182" s="280"/>
      <c r="I182" s="280"/>
      <c r="J182" s="280"/>
      <c r="K182" s="280"/>
      <c r="L182" s="280"/>
      <c r="M182" s="281">
        <f t="shared" si="24"/>
        <v>0</v>
      </c>
      <c r="N182" s="279"/>
    </row>
    <row r="183" spans="1:14" customFormat="1" ht="25.5" customHeight="1" x14ac:dyDescent="0.25">
      <c r="A183" s="83">
        <v>3900</v>
      </c>
      <c r="B183" s="84" t="s">
        <v>316</v>
      </c>
      <c r="C183" s="278">
        <f t="shared" ref="C183:N183" si="30">SUM(C184:C192)</f>
        <v>0</v>
      </c>
      <c r="D183" s="278">
        <f>SUM(D184:D192)</f>
        <v>0</v>
      </c>
      <c r="E183" s="278">
        <f t="shared" si="30"/>
        <v>0</v>
      </c>
      <c r="F183" s="278">
        <f t="shared" si="30"/>
        <v>1400000</v>
      </c>
      <c r="G183" s="278">
        <f t="shared" si="30"/>
        <v>0</v>
      </c>
      <c r="H183" s="278">
        <f t="shared" si="30"/>
        <v>0</v>
      </c>
      <c r="I183" s="278">
        <f t="shared" si="30"/>
        <v>0</v>
      </c>
      <c r="J183" s="278">
        <f t="shared" si="30"/>
        <v>0</v>
      </c>
      <c r="K183" s="278">
        <f t="shared" si="30"/>
        <v>0</v>
      </c>
      <c r="L183" s="278">
        <f t="shared" si="30"/>
        <v>0</v>
      </c>
      <c r="M183" s="278">
        <f t="shared" si="24"/>
        <v>1400000</v>
      </c>
      <c r="N183" s="284">
        <f t="shared" si="30"/>
        <v>0</v>
      </c>
    </row>
    <row r="184" spans="1:14" customFormat="1" ht="25.5" customHeight="1" x14ac:dyDescent="0.25">
      <c r="A184" s="89">
        <v>391</v>
      </c>
      <c r="B184" s="86" t="s">
        <v>317</v>
      </c>
      <c r="C184" s="280"/>
      <c r="D184" s="280"/>
      <c r="E184" s="280"/>
      <c r="F184" s="280"/>
      <c r="G184" s="280"/>
      <c r="H184" s="280"/>
      <c r="I184" s="280"/>
      <c r="J184" s="280"/>
      <c r="K184" s="280"/>
      <c r="L184" s="280"/>
      <c r="M184" s="281">
        <f t="shared" si="24"/>
        <v>0</v>
      </c>
      <c r="N184" s="279"/>
    </row>
    <row r="185" spans="1:14" customFormat="1" ht="25.5" customHeight="1" x14ac:dyDescent="0.25">
      <c r="A185" s="89">
        <v>392</v>
      </c>
      <c r="B185" s="86" t="s">
        <v>318</v>
      </c>
      <c r="C185" s="280"/>
      <c r="D185" s="280"/>
      <c r="E185" s="280"/>
      <c r="F185" s="280">
        <v>320000</v>
      </c>
      <c r="G185" s="280"/>
      <c r="H185" s="280"/>
      <c r="I185" s="280"/>
      <c r="J185" s="280"/>
      <c r="K185" s="280"/>
      <c r="L185" s="280"/>
      <c r="M185" s="281">
        <f t="shared" si="24"/>
        <v>320000</v>
      </c>
      <c r="N185" s="279"/>
    </row>
    <row r="186" spans="1:14" customFormat="1" ht="25.5" customHeight="1" x14ac:dyDescent="0.25">
      <c r="A186" s="89">
        <v>393</v>
      </c>
      <c r="B186" s="86" t="s">
        <v>319</v>
      </c>
      <c r="C186" s="280"/>
      <c r="D186" s="280"/>
      <c r="E186" s="280"/>
      <c r="F186" s="280"/>
      <c r="G186" s="280"/>
      <c r="H186" s="280"/>
      <c r="I186" s="280"/>
      <c r="J186" s="280"/>
      <c r="K186" s="280"/>
      <c r="L186" s="280"/>
      <c r="M186" s="281">
        <f t="shared" si="24"/>
        <v>0</v>
      </c>
      <c r="N186" s="279"/>
    </row>
    <row r="187" spans="1:14" customFormat="1" ht="25.5" customHeight="1" x14ac:dyDescent="0.25">
      <c r="A187" s="89">
        <v>394</v>
      </c>
      <c r="B187" s="86" t="s">
        <v>320</v>
      </c>
      <c r="C187" s="280"/>
      <c r="D187" s="280"/>
      <c r="E187" s="280"/>
      <c r="F187" s="280"/>
      <c r="G187" s="280"/>
      <c r="H187" s="280"/>
      <c r="I187" s="280"/>
      <c r="J187" s="280"/>
      <c r="K187" s="280"/>
      <c r="L187" s="280"/>
      <c r="M187" s="281">
        <f t="shared" si="24"/>
        <v>0</v>
      </c>
      <c r="N187" s="279"/>
    </row>
    <row r="188" spans="1:14" customFormat="1" ht="25.5" customHeight="1" x14ac:dyDescent="0.25">
      <c r="A188" s="89">
        <v>395</v>
      </c>
      <c r="B188" s="86" t="s">
        <v>321</v>
      </c>
      <c r="C188" s="280"/>
      <c r="D188" s="280"/>
      <c r="E188" s="280"/>
      <c r="F188" s="280">
        <v>1080000</v>
      </c>
      <c r="G188" s="280"/>
      <c r="H188" s="280"/>
      <c r="I188" s="280"/>
      <c r="J188" s="280"/>
      <c r="K188" s="280"/>
      <c r="L188" s="280"/>
      <c r="M188" s="281">
        <f t="shared" si="24"/>
        <v>1080000</v>
      </c>
      <c r="N188" s="279"/>
    </row>
    <row r="189" spans="1:14" customFormat="1" ht="25.5" customHeight="1" x14ac:dyDescent="0.25">
      <c r="A189" s="89">
        <v>396</v>
      </c>
      <c r="B189" s="86" t="s">
        <v>322</v>
      </c>
      <c r="C189" s="280"/>
      <c r="D189" s="280"/>
      <c r="E189" s="280"/>
      <c r="F189" s="280"/>
      <c r="G189" s="280"/>
      <c r="H189" s="280"/>
      <c r="I189" s="280"/>
      <c r="J189" s="280"/>
      <c r="K189" s="280"/>
      <c r="L189" s="280"/>
      <c r="M189" s="281">
        <f t="shared" si="24"/>
        <v>0</v>
      </c>
      <c r="N189" s="279"/>
    </row>
    <row r="190" spans="1:14" customFormat="1" ht="25.5" customHeight="1" x14ac:dyDescent="0.25">
      <c r="A190" s="89">
        <v>397</v>
      </c>
      <c r="B190" s="86" t="s">
        <v>323</v>
      </c>
      <c r="C190" s="280"/>
      <c r="D190" s="280"/>
      <c r="E190" s="280"/>
      <c r="F190" s="280"/>
      <c r="G190" s="280"/>
      <c r="H190" s="280"/>
      <c r="I190" s="280"/>
      <c r="J190" s="280"/>
      <c r="K190" s="280"/>
      <c r="L190" s="280"/>
      <c r="M190" s="281">
        <f t="shared" si="24"/>
        <v>0</v>
      </c>
      <c r="N190" s="279"/>
    </row>
    <row r="191" spans="1:14" customFormat="1" ht="25.5" x14ac:dyDescent="0.25">
      <c r="A191" s="89">
        <v>398</v>
      </c>
      <c r="B191" s="86" t="s">
        <v>324</v>
      </c>
      <c r="C191" s="280"/>
      <c r="D191" s="280"/>
      <c r="E191" s="280"/>
      <c r="F191" s="280"/>
      <c r="G191" s="280"/>
      <c r="H191" s="280"/>
      <c r="I191" s="280"/>
      <c r="J191" s="280"/>
      <c r="K191" s="280"/>
      <c r="L191" s="280"/>
      <c r="M191" s="281">
        <f t="shared" si="24"/>
        <v>0</v>
      </c>
      <c r="N191" s="279"/>
    </row>
    <row r="192" spans="1:14" customFormat="1" ht="25.5" customHeight="1" x14ac:dyDescent="0.25">
      <c r="A192" s="89">
        <v>399</v>
      </c>
      <c r="B192" s="86" t="s">
        <v>325</v>
      </c>
      <c r="C192" s="280"/>
      <c r="D192" s="280"/>
      <c r="E192" s="280"/>
      <c r="F192" s="280"/>
      <c r="G192" s="280"/>
      <c r="H192" s="280"/>
      <c r="I192" s="280"/>
      <c r="J192" s="280"/>
      <c r="K192" s="280"/>
      <c r="L192" s="280"/>
      <c r="M192" s="281">
        <f t="shared" si="24"/>
        <v>0</v>
      </c>
      <c r="N192" s="279"/>
    </row>
    <row r="193" spans="1:14" s="177" customFormat="1" ht="31.5" x14ac:dyDescent="0.25">
      <c r="A193" s="172">
        <v>4000</v>
      </c>
      <c r="B193" s="173" t="s">
        <v>326</v>
      </c>
      <c r="C193" s="285">
        <f t="shared" ref="C193:N193" si="31">C194+C204+C210+C220+C229+C233+C249+C241+C243</f>
        <v>0</v>
      </c>
      <c r="D193" s="285">
        <f>D194+D204+D210+D220+D229+D233+D249+D241+D243</f>
        <v>0</v>
      </c>
      <c r="E193" s="285">
        <f t="shared" si="31"/>
        <v>0</v>
      </c>
      <c r="F193" s="285">
        <f t="shared" si="31"/>
        <v>4300000</v>
      </c>
      <c r="G193" s="285">
        <f t="shared" si="31"/>
        <v>1480000</v>
      </c>
      <c r="H193" s="285">
        <f t="shared" si="31"/>
        <v>0</v>
      </c>
      <c r="I193" s="285">
        <f t="shared" si="31"/>
        <v>0</v>
      </c>
      <c r="J193" s="285">
        <f t="shared" si="31"/>
        <v>0</v>
      </c>
      <c r="K193" s="285">
        <f t="shared" si="31"/>
        <v>120000</v>
      </c>
      <c r="L193" s="285">
        <f t="shared" si="31"/>
        <v>0</v>
      </c>
      <c r="M193" s="285">
        <f t="shared" si="24"/>
        <v>5900000</v>
      </c>
      <c r="N193" s="286">
        <f t="shared" si="31"/>
        <v>0</v>
      </c>
    </row>
    <row r="194" spans="1:14" customFormat="1" ht="30" x14ac:dyDescent="0.25">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x14ac:dyDescent="0.25">
      <c r="A195" s="89">
        <v>411</v>
      </c>
      <c r="B195" s="86" t="s">
        <v>327</v>
      </c>
      <c r="C195" s="280"/>
      <c r="D195" s="280"/>
      <c r="E195" s="280"/>
      <c r="F195" s="280"/>
      <c r="G195" s="280"/>
      <c r="H195" s="280"/>
      <c r="I195" s="280"/>
      <c r="J195" s="280"/>
      <c r="K195" s="280"/>
      <c r="L195" s="280"/>
      <c r="M195" s="281">
        <f t="shared" si="24"/>
        <v>0</v>
      </c>
      <c r="N195" s="279"/>
    </row>
    <row r="196" spans="1:14" customFormat="1" ht="25.5" customHeight="1" x14ac:dyDescent="0.25">
      <c r="A196" s="89">
        <v>412</v>
      </c>
      <c r="B196" s="86" t="s">
        <v>328</v>
      </c>
      <c r="C196" s="280"/>
      <c r="D196" s="280"/>
      <c r="E196" s="280"/>
      <c r="F196" s="280"/>
      <c r="G196" s="280"/>
      <c r="H196" s="280"/>
      <c r="I196" s="280"/>
      <c r="J196" s="280"/>
      <c r="K196" s="280"/>
      <c r="L196" s="280"/>
      <c r="M196" s="281">
        <f t="shared" si="24"/>
        <v>0</v>
      </c>
      <c r="N196" s="279"/>
    </row>
    <row r="197" spans="1:14" customFormat="1" ht="25.5" customHeight="1" x14ac:dyDescent="0.25">
      <c r="A197" s="89">
        <v>413</v>
      </c>
      <c r="B197" s="86" t="s">
        <v>329</v>
      </c>
      <c r="C197" s="280"/>
      <c r="D197" s="280"/>
      <c r="E197" s="280"/>
      <c r="F197" s="280"/>
      <c r="G197" s="280"/>
      <c r="H197" s="280"/>
      <c r="I197" s="280"/>
      <c r="J197" s="280"/>
      <c r="K197" s="280"/>
      <c r="L197" s="280"/>
      <c r="M197" s="281">
        <f t="shared" si="24"/>
        <v>0</v>
      </c>
      <c r="N197" s="279"/>
    </row>
    <row r="198" spans="1:14" customFormat="1" ht="25.5" customHeight="1" x14ac:dyDescent="0.25">
      <c r="A198" s="89">
        <v>414</v>
      </c>
      <c r="B198" s="86" t="s">
        <v>330</v>
      </c>
      <c r="C198" s="280"/>
      <c r="D198" s="280"/>
      <c r="E198" s="280"/>
      <c r="F198" s="280"/>
      <c r="G198" s="280"/>
      <c r="H198" s="280"/>
      <c r="I198" s="280"/>
      <c r="J198" s="280"/>
      <c r="K198" s="280"/>
      <c r="L198" s="280"/>
      <c r="M198" s="281">
        <f t="shared" si="24"/>
        <v>0</v>
      </c>
      <c r="N198" s="279"/>
    </row>
    <row r="199" spans="1:14" customFormat="1" ht="42" customHeight="1" x14ac:dyDescent="0.25">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x14ac:dyDescent="0.25">
      <c r="A200" s="89">
        <v>416</v>
      </c>
      <c r="B200" s="86" t="s">
        <v>332</v>
      </c>
      <c r="C200" s="280"/>
      <c r="D200" s="280"/>
      <c r="E200" s="280"/>
      <c r="F200" s="280"/>
      <c r="G200" s="280"/>
      <c r="H200" s="280"/>
      <c r="I200" s="280"/>
      <c r="J200" s="280"/>
      <c r="K200" s="280"/>
      <c r="L200" s="280"/>
      <c r="M200" s="281">
        <f t="shared" si="33"/>
        <v>0</v>
      </c>
      <c r="N200" s="279"/>
    </row>
    <row r="201" spans="1:14" customFormat="1" ht="42" customHeight="1" x14ac:dyDescent="0.25">
      <c r="A201" s="89">
        <v>417</v>
      </c>
      <c r="B201" s="86" t="s">
        <v>333</v>
      </c>
      <c r="C201" s="280"/>
      <c r="D201" s="280"/>
      <c r="E201" s="280"/>
      <c r="F201" s="280"/>
      <c r="G201" s="280"/>
      <c r="H201" s="280"/>
      <c r="I201" s="280"/>
      <c r="J201" s="280"/>
      <c r="K201" s="280"/>
      <c r="L201" s="280"/>
      <c r="M201" s="281">
        <f t="shared" si="33"/>
        <v>0</v>
      </c>
      <c r="N201" s="279"/>
    </row>
    <row r="202" spans="1:14" customFormat="1" ht="34.5" customHeight="1" x14ac:dyDescent="0.25">
      <c r="A202" s="89">
        <v>418</v>
      </c>
      <c r="B202" s="86" t="s">
        <v>334</v>
      </c>
      <c r="C202" s="280"/>
      <c r="D202" s="280"/>
      <c r="E202" s="280"/>
      <c r="F202" s="280"/>
      <c r="G202" s="280"/>
      <c r="H202" s="280"/>
      <c r="I202" s="280"/>
      <c r="J202" s="280"/>
      <c r="K202" s="280"/>
      <c r="L202" s="280"/>
      <c r="M202" s="281">
        <f t="shared" si="33"/>
        <v>0</v>
      </c>
      <c r="N202" s="279"/>
    </row>
    <row r="203" spans="1:14" customFormat="1" ht="34.5" customHeight="1" x14ac:dyDescent="0.25">
      <c r="A203" s="89">
        <v>419</v>
      </c>
      <c r="B203" s="86" t="s">
        <v>335</v>
      </c>
      <c r="C203" s="280"/>
      <c r="D203" s="280"/>
      <c r="E203" s="280"/>
      <c r="F203" s="280"/>
      <c r="G203" s="280"/>
      <c r="H203" s="280"/>
      <c r="I203" s="280"/>
      <c r="J203" s="280"/>
      <c r="K203" s="280"/>
      <c r="L203" s="280"/>
      <c r="M203" s="281">
        <f t="shared" si="33"/>
        <v>0</v>
      </c>
      <c r="N203" s="279"/>
    </row>
    <row r="204" spans="1:14" customFormat="1" ht="25.5" customHeight="1" x14ac:dyDescent="0.25">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x14ac:dyDescent="0.25">
      <c r="A205" s="89">
        <v>421</v>
      </c>
      <c r="B205" s="86" t="s">
        <v>337</v>
      </c>
      <c r="C205" s="280"/>
      <c r="D205" s="280"/>
      <c r="E205" s="280"/>
      <c r="F205" s="280"/>
      <c r="G205" s="280"/>
      <c r="H205" s="280"/>
      <c r="I205" s="280"/>
      <c r="J205" s="280"/>
      <c r="K205" s="280"/>
      <c r="L205" s="280"/>
      <c r="M205" s="281">
        <f t="shared" si="33"/>
        <v>0</v>
      </c>
      <c r="N205" s="279"/>
    </row>
    <row r="206" spans="1:14" customFormat="1" ht="26.25" customHeight="1" x14ac:dyDescent="0.25">
      <c r="A206" s="89">
        <v>422</v>
      </c>
      <c r="B206" s="86" t="s">
        <v>338</v>
      </c>
      <c r="C206" s="280"/>
      <c r="D206" s="280"/>
      <c r="E206" s="280"/>
      <c r="F206" s="280"/>
      <c r="G206" s="280"/>
      <c r="H206" s="280"/>
      <c r="I206" s="280"/>
      <c r="J206" s="280"/>
      <c r="K206" s="280"/>
      <c r="L206" s="280"/>
      <c r="M206" s="281">
        <f t="shared" si="33"/>
        <v>0</v>
      </c>
      <c r="N206" s="279"/>
    </row>
    <row r="207" spans="1:14" customFormat="1" ht="25.5" x14ac:dyDescent="0.25">
      <c r="A207" s="89">
        <v>423</v>
      </c>
      <c r="B207" s="86" t="s">
        <v>339</v>
      </c>
      <c r="C207" s="280"/>
      <c r="D207" s="280"/>
      <c r="E207" s="280"/>
      <c r="F207" s="280"/>
      <c r="G207" s="280"/>
      <c r="H207" s="280"/>
      <c r="I207" s="280"/>
      <c r="J207" s="280"/>
      <c r="K207" s="280"/>
      <c r="L207" s="280"/>
      <c r="M207" s="281">
        <f t="shared" si="33"/>
        <v>0</v>
      </c>
      <c r="N207" s="279"/>
    </row>
    <row r="208" spans="1:14" customFormat="1" ht="25.5" customHeight="1" x14ac:dyDescent="0.25">
      <c r="A208" s="89">
        <v>424</v>
      </c>
      <c r="B208" s="86" t="s">
        <v>340</v>
      </c>
      <c r="C208" s="280"/>
      <c r="D208" s="280"/>
      <c r="E208" s="280"/>
      <c r="F208" s="280"/>
      <c r="G208" s="280"/>
      <c r="H208" s="280"/>
      <c r="I208" s="280"/>
      <c r="J208" s="280"/>
      <c r="K208" s="280"/>
      <c r="L208" s="280"/>
      <c r="M208" s="281">
        <f t="shared" si="33"/>
        <v>0</v>
      </c>
      <c r="N208" s="279"/>
    </row>
    <row r="209" spans="1:14" customFormat="1" ht="25.9" customHeight="1" x14ac:dyDescent="0.25">
      <c r="A209" s="89">
        <v>425</v>
      </c>
      <c r="B209" s="86" t="s">
        <v>341</v>
      </c>
      <c r="C209" s="280"/>
      <c r="D209" s="280"/>
      <c r="E209" s="280"/>
      <c r="F209" s="280"/>
      <c r="G209" s="280"/>
      <c r="H209" s="280"/>
      <c r="I209" s="280"/>
      <c r="J209" s="280"/>
      <c r="K209" s="280"/>
      <c r="L209" s="280"/>
      <c r="M209" s="281">
        <f t="shared" si="33"/>
        <v>0</v>
      </c>
      <c r="N209" s="279"/>
    </row>
    <row r="210" spans="1:14" customFormat="1" ht="25.5" customHeight="1" x14ac:dyDescent="0.25">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x14ac:dyDescent="0.25">
      <c r="A211" s="89">
        <v>431</v>
      </c>
      <c r="B211" s="86" t="s">
        <v>342</v>
      </c>
      <c r="C211" s="280"/>
      <c r="D211" s="280"/>
      <c r="E211" s="280"/>
      <c r="F211" s="280"/>
      <c r="G211" s="280"/>
      <c r="H211" s="280"/>
      <c r="I211" s="280"/>
      <c r="J211" s="280"/>
      <c r="K211" s="280"/>
      <c r="L211" s="280"/>
      <c r="M211" s="281">
        <f t="shared" si="33"/>
        <v>0</v>
      </c>
      <c r="N211" s="279"/>
    </row>
    <row r="212" spans="1:14" customFormat="1" ht="25.5" customHeight="1" x14ac:dyDescent="0.25">
      <c r="A212" s="89">
        <v>432</v>
      </c>
      <c r="B212" s="86" t="s">
        <v>343</v>
      </c>
      <c r="C212" s="280"/>
      <c r="D212" s="280"/>
      <c r="E212" s="280"/>
      <c r="F212" s="280"/>
      <c r="G212" s="280"/>
      <c r="H212" s="280"/>
      <c r="I212" s="280"/>
      <c r="J212" s="280"/>
      <c r="K212" s="280"/>
      <c r="L212" s="280"/>
      <c r="M212" s="281">
        <f t="shared" si="33"/>
        <v>0</v>
      </c>
      <c r="N212" s="279"/>
    </row>
    <row r="213" spans="1:14" customFormat="1" ht="25.5" customHeight="1" x14ac:dyDescent="0.25">
      <c r="A213" s="89">
        <v>433</v>
      </c>
      <c r="B213" s="86" t="s">
        <v>344</v>
      </c>
      <c r="C213" s="280"/>
      <c r="D213" s="280"/>
      <c r="E213" s="280"/>
      <c r="F213" s="280"/>
      <c r="G213" s="280"/>
      <c r="H213" s="280"/>
      <c r="I213" s="280"/>
      <c r="J213" s="280"/>
      <c r="K213" s="280"/>
      <c r="L213" s="280"/>
      <c r="M213" s="281">
        <f t="shared" si="33"/>
        <v>0</v>
      </c>
      <c r="N213" s="279"/>
    </row>
    <row r="214" spans="1:14" customFormat="1" ht="25.5" customHeight="1" x14ac:dyDescent="0.25">
      <c r="A214" s="89">
        <v>434</v>
      </c>
      <c r="B214" s="86" t="s">
        <v>345</v>
      </c>
      <c r="C214" s="280"/>
      <c r="D214" s="280"/>
      <c r="E214" s="280"/>
      <c r="F214" s="280"/>
      <c r="G214" s="280"/>
      <c r="H214" s="280"/>
      <c r="I214" s="280"/>
      <c r="J214" s="280"/>
      <c r="K214" s="280"/>
      <c r="L214" s="280"/>
      <c r="M214" s="281">
        <f t="shared" si="33"/>
        <v>0</v>
      </c>
      <c r="N214" s="279"/>
    </row>
    <row r="215" spans="1:14" customFormat="1" ht="25.5" customHeight="1" x14ac:dyDescent="0.25">
      <c r="A215" s="89">
        <v>435</v>
      </c>
      <c r="B215" s="86" t="s">
        <v>346</v>
      </c>
      <c r="C215" s="280"/>
      <c r="D215" s="280"/>
      <c r="E215" s="280"/>
      <c r="F215" s="280"/>
      <c r="G215" s="280"/>
      <c r="H215" s="280"/>
      <c r="I215" s="280"/>
      <c r="J215" s="280"/>
      <c r="K215" s="280"/>
      <c r="L215" s="280"/>
      <c r="M215" s="281">
        <f t="shared" si="33"/>
        <v>0</v>
      </c>
      <c r="N215" s="279"/>
    </row>
    <row r="216" spans="1:14" customFormat="1" ht="25.5" customHeight="1" x14ac:dyDescent="0.25">
      <c r="A216" s="89">
        <v>436</v>
      </c>
      <c r="B216" s="86" t="s">
        <v>347</v>
      </c>
      <c r="C216" s="280"/>
      <c r="D216" s="280"/>
      <c r="E216" s="280"/>
      <c r="F216" s="280"/>
      <c r="G216" s="280"/>
      <c r="H216" s="280"/>
      <c r="I216" s="280"/>
      <c r="J216" s="280"/>
      <c r="K216" s="280"/>
      <c r="L216" s="280"/>
      <c r="M216" s="281">
        <f t="shared" si="33"/>
        <v>0</v>
      </c>
      <c r="N216" s="279"/>
    </row>
    <row r="217" spans="1:14" customFormat="1" ht="25.5" customHeight="1" x14ac:dyDescent="0.25">
      <c r="A217" s="89">
        <v>437</v>
      </c>
      <c r="B217" s="86" t="s">
        <v>348</v>
      </c>
      <c r="C217" s="280"/>
      <c r="D217" s="280"/>
      <c r="E217" s="280"/>
      <c r="F217" s="280"/>
      <c r="G217" s="280"/>
      <c r="H217" s="280"/>
      <c r="I217" s="280"/>
      <c r="J217" s="280"/>
      <c r="K217" s="280"/>
      <c r="L217" s="280"/>
      <c r="M217" s="281">
        <f t="shared" si="33"/>
        <v>0</v>
      </c>
      <c r="N217" s="279"/>
    </row>
    <row r="218" spans="1:14" customFormat="1" ht="25.5" customHeight="1" x14ac:dyDescent="0.25">
      <c r="A218" s="89">
        <v>438</v>
      </c>
      <c r="B218" s="86" t="s">
        <v>349</v>
      </c>
      <c r="C218" s="280"/>
      <c r="D218" s="280"/>
      <c r="E218" s="280"/>
      <c r="F218" s="280"/>
      <c r="G218" s="280"/>
      <c r="H218" s="280"/>
      <c r="I218" s="280"/>
      <c r="J218" s="280"/>
      <c r="K218" s="280"/>
      <c r="L218" s="280"/>
      <c r="M218" s="281">
        <f t="shared" si="33"/>
        <v>0</v>
      </c>
      <c r="N218" s="279"/>
    </row>
    <row r="219" spans="1:14" customFormat="1" ht="25.5" customHeight="1" x14ac:dyDescent="0.25">
      <c r="A219" s="89">
        <v>439</v>
      </c>
      <c r="B219" s="86" t="s">
        <v>350</v>
      </c>
      <c r="C219" s="280"/>
      <c r="D219" s="280"/>
      <c r="E219" s="280"/>
      <c r="F219" s="280"/>
      <c r="G219" s="280"/>
      <c r="H219" s="280"/>
      <c r="I219" s="280"/>
      <c r="J219" s="280"/>
      <c r="K219" s="280"/>
      <c r="L219" s="280"/>
      <c r="M219" s="281">
        <f t="shared" si="33"/>
        <v>0</v>
      </c>
      <c r="N219" s="279"/>
    </row>
    <row r="220" spans="1:14" customFormat="1" ht="25.5" customHeight="1" x14ac:dyDescent="0.25">
      <c r="A220" s="83">
        <v>4400</v>
      </c>
      <c r="B220" s="84" t="s">
        <v>135</v>
      </c>
      <c r="C220" s="278">
        <f t="shared" ref="C220:N220" si="36">SUM(C221:C228)</f>
        <v>0</v>
      </c>
      <c r="D220" s="278">
        <f>SUM(D221:D228)</f>
        <v>0</v>
      </c>
      <c r="E220" s="278">
        <f t="shared" si="36"/>
        <v>0</v>
      </c>
      <c r="F220" s="278">
        <f t="shared" si="36"/>
        <v>4000000</v>
      </c>
      <c r="G220" s="278">
        <f t="shared" si="36"/>
        <v>1480000</v>
      </c>
      <c r="H220" s="278">
        <f t="shared" si="36"/>
        <v>0</v>
      </c>
      <c r="I220" s="278">
        <f t="shared" si="36"/>
        <v>0</v>
      </c>
      <c r="J220" s="278">
        <f t="shared" si="36"/>
        <v>0</v>
      </c>
      <c r="K220" s="278">
        <f t="shared" si="36"/>
        <v>120000</v>
      </c>
      <c r="L220" s="278">
        <f t="shared" si="36"/>
        <v>0</v>
      </c>
      <c r="M220" s="278">
        <f t="shared" si="33"/>
        <v>5600000</v>
      </c>
      <c r="N220" s="284">
        <f t="shared" si="36"/>
        <v>0</v>
      </c>
    </row>
    <row r="221" spans="1:14" customFormat="1" ht="25.5" customHeight="1" x14ac:dyDescent="0.25">
      <c r="A221" s="89">
        <v>441</v>
      </c>
      <c r="B221" s="86" t="s">
        <v>351</v>
      </c>
      <c r="C221" s="280"/>
      <c r="D221" s="280"/>
      <c r="E221" s="280"/>
      <c r="F221" s="280"/>
      <c r="G221" s="280">
        <v>1200000</v>
      </c>
      <c r="H221" s="280"/>
      <c r="I221" s="280"/>
      <c r="J221" s="280"/>
      <c r="K221" s="280"/>
      <c r="L221" s="280"/>
      <c r="M221" s="281">
        <f t="shared" si="33"/>
        <v>1200000</v>
      </c>
      <c r="N221" s="279"/>
    </row>
    <row r="222" spans="1:14" customFormat="1" ht="25.5" customHeight="1" x14ac:dyDescent="0.25">
      <c r="A222" s="89">
        <v>442</v>
      </c>
      <c r="B222" s="86" t="s">
        <v>352</v>
      </c>
      <c r="C222" s="280"/>
      <c r="D222" s="280"/>
      <c r="E222" s="280"/>
      <c r="F222" s="280"/>
      <c r="G222" s="280"/>
      <c r="H222" s="280"/>
      <c r="I222" s="280"/>
      <c r="J222" s="280"/>
      <c r="K222" s="280"/>
      <c r="L222" s="280"/>
      <c r="M222" s="281">
        <f t="shared" si="33"/>
        <v>0</v>
      </c>
      <c r="N222" s="279"/>
    </row>
    <row r="223" spans="1:14" customFormat="1" ht="25.5" customHeight="1" x14ac:dyDescent="0.25">
      <c r="A223" s="89">
        <v>443</v>
      </c>
      <c r="B223" s="86" t="s">
        <v>353</v>
      </c>
      <c r="C223" s="280"/>
      <c r="D223" s="280"/>
      <c r="E223" s="280"/>
      <c r="F223" s="280"/>
      <c r="G223" s="280">
        <v>280000</v>
      </c>
      <c r="H223" s="280"/>
      <c r="I223" s="280"/>
      <c r="J223" s="280"/>
      <c r="K223" s="280">
        <v>120000</v>
      </c>
      <c r="L223" s="280"/>
      <c r="M223" s="281">
        <f t="shared" si="33"/>
        <v>400000</v>
      </c>
      <c r="N223" s="279"/>
    </row>
    <row r="224" spans="1:14" customFormat="1" ht="25.5" customHeight="1" x14ac:dyDescent="0.25">
      <c r="A224" s="89">
        <v>444</v>
      </c>
      <c r="B224" s="86" t="s">
        <v>354</v>
      </c>
      <c r="C224" s="280"/>
      <c r="D224" s="280"/>
      <c r="E224" s="280"/>
      <c r="F224" s="280"/>
      <c r="G224" s="280"/>
      <c r="H224" s="280"/>
      <c r="I224" s="280"/>
      <c r="J224" s="280"/>
      <c r="K224" s="280"/>
      <c r="L224" s="280"/>
      <c r="M224" s="281">
        <f t="shared" si="33"/>
        <v>0</v>
      </c>
      <c r="N224" s="279"/>
    </row>
    <row r="225" spans="1:14" customFormat="1" ht="25.5" customHeight="1" x14ac:dyDescent="0.25">
      <c r="A225" s="89">
        <v>445</v>
      </c>
      <c r="B225" s="86" t="s">
        <v>355</v>
      </c>
      <c r="C225" s="280"/>
      <c r="D225" s="280"/>
      <c r="E225" s="280"/>
      <c r="F225" s="280">
        <v>4000000</v>
      </c>
      <c r="G225" s="280"/>
      <c r="H225" s="280"/>
      <c r="I225" s="280"/>
      <c r="J225" s="280"/>
      <c r="K225" s="280"/>
      <c r="L225" s="280"/>
      <c r="M225" s="281">
        <f t="shared" si="33"/>
        <v>4000000</v>
      </c>
      <c r="N225" s="279"/>
    </row>
    <row r="226" spans="1:14" customFormat="1" ht="25.5" customHeight="1" x14ac:dyDescent="0.25">
      <c r="A226" s="89">
        <v>446</v>
      </c>
      <c r="B226" s="86" t="s">
        <v>356</v>
      </c>
      <c r="C226" s="280"/>
      <c r="D226" s="280"/>
      <c r="E226" s="280"/>
      <c r="F226" s="280"/>
      <c r="G226" s="280"/>
      <c r="H226" s="280"/>
      <c r="I226" s="280"/>
      <c r="J226" s="280"/>
      <c r="K226" s="280"/>
      <c r="L226" s="280"/>
      <c r="M226" s="281">
        <f t="shared" si="33"/>
        <v>0</v>
      </c>
      <c r="N226" s="279"/>
    </row>
    <row r="227" spans="1:14" customFormat="1" ht="25.5" customHeight="1" x14ac:dyDescent="0.25">
      <c r="A227" s="89">
        <v>447</v>
      </c>
      <c r="B227" s="86" t="s">
        <v>357</v>
      </c>
      <c r="C227" s="280"/>
      <c r="D227" s="280"/>
      <c r="E227" s="280"/>
      <c r="F227" s="280"/>
      <c r="G227" s="280"/>
      <c r="H227" s="280"/>
      <c r="I227" s="280"/>
      <c r="J227" s="280"/>
      <c r="K227" s="280"/>
      <c r="L227" s="280"/>
      <c r="M227" s="281">
        <f t="shared" si="33"/>
        <v>0</v>
      </c>
      <c r="N227" s="279"/>
    </row>
    <row r="228" spans="1:14" customFormat="1" ht="25.5" customHeight="1" x14ac:dyDescent="0.25">
      <c r="A228" s="89">
        <v>448</v>
      </c>
      <c r="B228" s="86" t="s">
        <v>358</v>
      </c>
      <c r="C228" s="280"/>
      <c r="D228" s="280"/>
      <c r="E228" s="280"/>
      <c r="F228" s="280"/>
      <c r="G228" s="280"/>
      <c r="H228" s="280"/>
      <c r="I228" s="280"/>
      <c r="J228" s="280"/>
      <c r="K228" s="280"/>
      <c r="L228" s="280"/>
      <c r="M228" s="281">
        <f t="shared" si="33"/>
        <v>0</v>
      </c>
      <c r="N228" s="279"/>
    </row>
    <row r="229" spans="1:14" customFormat="1" ht="25.5" customHeight="1" x14ac:dyDescent="0.25">
      <c r="A229" s="83">
        <v>4500</v>
      </c>
      <c r="B229" s="84" t="s">
        <v>136</v>
      </c>
      <c r="C229" s="278">
        <f t="shared" ref="C229:N229" si="37">SUM(C230:C232)</f>
        <v>0</v>
      </c>
      <c r="D229" s="278">
        <f>SUM(D230:D232)</f>
        <v>0</v>
      </c>
      <c r="E229" s="278">
        <f t="shared" si="37"/>
        <v>0</v>
      </c>
      <c r="F229" s="278">
        <f t="shared" si="37"/>
        <v>300000</v>
      </c>
      <c r="G229" s="278">
        <f t="shared" si="37"/>
        <v>0</v>
      </c>
      <c r="H229" s="278">
        <f t="shared" si="37"/>
        <v>0</v>
      </c>
      <c r="I229" s="278">
        <f t="shared" si="37"/>
        <v>0</v>
      </c>
      <c r="J229" s="278">
        <f t="shared" si="37"/>
        <v>0</v>
      </c>
      <c r="K229" s="278">
        <f t="shared" si="37"/>
        <v>0</v>
      </c>
      <c r="L229" s="278">
        <f t="shared" si="37"/>
        <v>0</v>
      </c>
      <c r="M229" s="278">
        <f t="shared" si="33"/>
        <v>300000</v>
      </c>
      <c r="N229" s="284">
        <f t="shared" si="37"/>
        <v>0</v>
      </c>
    </row>
    <row r="230" spans="1:14" customFormat="1" ht="25.5" customHeight="1" x14ac:dyDescent="0.25">
      <c r="A230" s="89">
        <v>451</v>
      </c>
      <c r="B230" s="86" t="s">
        <v>359</v>
      </c>
      <c r="C230" s="280"/>
      <c r="D230" s="280"/>
      <c r="E230" s="280"/>
      <c r="F230" s="280"/>
      <c r="G230" s="280"/>
      <c r="H230" s="280"/>
      <c r="I230" s="280"/>
      <c r="J230" s="280"/>
      <c r="K230" s="280"/>
      <c r="L230" s="280"/>
      <c r="M230" s="281">
        <f t="shared" si="33"/>
        <v>0</v>
      </c>
      <c r="N230" s="279"/>
    </row>
    <row r="231" spans="1:14" customFormat="1" ht="25.5" customHeight="1" x14ac:dyDescent="0.25">
      <c r="A231" s="89">
        <v>452</v>
      </c>
      <c r="B231" s="86" t="s">
        <v>360</v>
      </c>
      <c r="C231" s="280"/>
      <c r="D231" s="280"/>
      <c r="E231" s="280"/>
      <c r="F231" s="280">
        <v>300000</v>
      </c>
      <c r="G231" s="280"/>
      <c r="H231" s="280"/>
      <c r="I231" s="280"/>
      <c r="J231" s="280"/>
      <c r="K231" s="280"/>
      <c r="L231" s="280"/>
      <c r="M231" s="281">
        <f t="shared" si="33"/>
        <v>300000</v>
      </c>
      <c r="N231" s="279"/>
    </row>
    <row r="232" spans="1:14" customFormat="1" ht="25.5" customHeight="1" x14ac:dyDescent="0.25">
      <c r="A232" s="89">
        <v>459</v>
      </c>
      <c r="B232" s="86" t="s">
        <v>361</v>
      </c>
      <c r="C232" s="280"/>
      <c r="D232" s="280"/>
      <c r="E232" s="280"/>
      <c r="F232" s="280"/>
      <c r="G232" s="280"/>
      <c r="H232" s="280"/>
      <c r="I232" s="280"/>
      <c r="J232" s="280"/>
      <c r="K232" s="280"/>
      <c r="L232" s="280"/>
      <c r="M232" s="281">
        <f t="shared" si="33"/>
        <v>0</v>
      </c>
      <c r="N232" s="279"/>
    </row>
    <row r="233" spans="1:14" customFormat="1" ht="35.25" customHeight="1" x14ac:dyDescent="0.25">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x14ac:dyDescent="0.25">
      <c r="A234" s="89">
        <v>461</v>
      </c>
      <c r="B234" s="86" t="s">
        <v>363</v>
      </c>
      <c r="C234" s="280"/>
      <c r="D234" s="280"/>
      <c r="E234" s="280"/>
      <c r="F234" s="280"/>
      <c r="G234" s="280"/>
      <c r="H234" s="280"/>
      <c r="I234" s="280"/>
      <c r="J234" s="280"/>
      <c r="K234" s="280"/>
      <c r="L234" s="280"/>
      <c r="M234" s="281">
        <f t="shared" si="33"/>
        <v>0</v>
      </c>
      <c r="N234" s="279"/>
    </row>
    <row r="235" spans="1:14" customFormat="1" ht="25.5" customHeight="1" x14ac:dyDescent="0.25">
      <c r="A235" s="89">
        <v>462</v>
      </c>
      <c r="B235" s="86" t="s">
        <v>364</v>
      </c>
      <c r="C235" s="280"/>
      <c r="D235" s="280"/>
      <c r="E235" s="280"/>
      <c r="F235" s="280"/>
      <c r="G235" s="280"/>
      <c r="H235" s="280"/>
      <c r="I235" s="280"/>
      <c r="J235" s="280"/>
      <c r="K235" s="280"/>
      <c r="L235" s="280"/>
      <c r="M235" s="281">
        <f t="shared" si="33"/>
        <v>0</v>
      </c>
      <c r="N235" s="279"/>
    </row>
    <row r="236" spans="1:14" customFormat="1" ht="25.5" customHeight="1" x14ac:dyDescent="0.25">
      <c r="A236" s="89">
        <v>463</v>
      </c>
      <c r="B236" s="86" t="s">
        <v>365</v>
      </c>
      <c r="C236" s="280"/>
      <c r="D236" s="280"/>
      <c r="E236" s="280"/>
      <c r="F236" s="280"/>
      <c r="G236" s="280"/>
      <c r="H236" s="280"/>
      <c r="I236" s="280"/>
      <c r="J236" s="280"/>
      <c r="K236" s="280"/>
      <c r="L236" s="280"/>
      <c r="M236" s="281">
        <f t="shared" si="33"/>
        <v>0</v>
      </c>
      <c r="N236" s="279"/>
    </row>
    <row r="237" spans="1:14" customFormat="1" ht="31.5" customHeight="1" x14ac:dyDescent="0.25">
      <c r="A237" s="89">
        <v>464</v>
      </c>
      <c r="B237" s="86" t="s">
        <v>366</v>
      </c>
      <c r="C237" s="280"/>
      <c r="D237" s="280"/>
      <c r="E237" s="280"/>
      <c r="F237" s="280"/>
      <c r="G237" s="280"/>
      <c r="H237" s="280"/>
      <c r="I237" s="280"/>
      <c r="J237" s="280"/>
      <c r="K237" s="280"/>
      <c r="L237" s="280"/>
      <c r="M237" s="281">
        <f t="shared" si="33"/>
        <v>0</v>
      </c>
      <c r="N237" s="279"/>
    </row>
    <row r="238" spans="1:14" customFormat="1" ht="35.25" customHeight="1" x14ac:dyDescent="0.25">
      <c r="A238" s="89">
        <v>465</v>
      </c>
      <c r="B238" s="86" t="s">
        <v>367</v>
      </c>
      <c r="C238" s="280"/>
      <c r="D238" s="280"/>
      <c r="E238" s="280"/>
      <c r="F238" s="280"/>
      <c r="G238" s="280"/>
      <c r="H238" s="280"/>
      <c r="I238" s="280"/>
      <c r="J238" s="280"/>
      <c r="K238" s="280"/>
      <c r="L238" s="280"/>
      <c r="M238" s="281">
        <f t="shared" si="33"/>
        <v>0</v>
      </c>
      <c r="N238" s="279"/>
    </row>
    <row r="239" spans="1:14" customFormat="1" ht="35.25" customHeight="1" x14ac:dyDescent="0.25">
      <c r="A239" s="89">
        <v>466</v>
      </c>
      <c r="B239" s="208" t="s">
        <v>368</v>
      </c>
      <c r="C239" s="280"/>
      <c r="D239" s="280"/>
      <c r="E239" s="280"/>
      <c r="F239" s="280"/>
      <c r="G239" s="280"/>
      <c r="H239" s="280"/>
      <c r="I239" s="280"/>
      <c r="J239" s="280"/>
      <c r="K239" s="280"/>
      <c r="L239" s="280"/>
      <c r="M239" s="281"/>
      <c r="N239" s="279"/>
    </row>
    <row r="240" spans="1:14" customFormat="1" ht="31.5" customHeight="1" x14ac:dyDescent="0.25">
      <c r="A240" s="89">
        <v>469</v>
      </c>
      <c r="B240" s="86" t="s">
        <v>1042</v>
      </c>
      <c r="C240" s="280"/>
      <c r="D240" s="280"/>
      <c r="E240" s="280"/>
      <c r="F240" s="280"/>
      <c r="G240" s="280"/>
      <c r="H240" s="280"/>
      <c r="I240" s="280"/>
      <c r="J240" s="280"/>
      <c r="K240" s="280"/>
      <c r="L240" s="280"/>
      <c r="M240" s="281">
        <f t="shared" si="33"/>
        <v>0</v>
      </c>
      <c r="N240" s="279"/>
    </row>
    <row r="241" spans="1:14" customFormat="1" ht="25.5" customHeight="1" x14ac:dyDescent="0.25">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x14ac:dyDescent="0.25">
      <c r="A242" s="89">
        <v>471</v>
      </c>
      <c r="B242" s="86" t="s">
        <v>370</v>
      </c>
      <c r="C242" s="291"/>
      <c r="D242" s="291"/>
      <c r="E242" s="291"/>
      <c r="F242" s="291"/>
      <c r="G242" s="291"/>
      <c r="H242" s="291"/>
      <c r="I242" s="291"/>
      <c r="J242" s="291"/>
      <c r="K242" s="291"/>
      <c r="L242" s="291"/>
      <c r="M242" s="281">
        <f t="shared" si="33"/>
        <v>0</v>
      </c>
      <c r="N242" s="279"/>
    </row>
    <row r="243" spans="1:14" customFormat="1" ht="25.5" customHeight="1" x14ac:dyDescent="0.25">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x14ac:dyDescent="0.25">
      <c r="A244" s="89">
        <v>481</v>
      </c>
      <c r="B244" s="86" t="s">
        <v>372</v>
      </c>
      <c r="C244" s="280"/>
      <c r="D244" s="280"/>
      <c r="E244" s="280"/>
      <c r="F244" s="280"/>
      <c r="G244" s="280"/>
      <c r="H244" s="280"/>
      <c r="I244" s="280"/>
      <c r="J244" s="280"/>
      <c r="K244" s="280"/>
      <c r="L244" s="280"/>
      <c r="M244" s="281">
        <f t="shared" si="33"/>
        <v>0</v>
      </c>
      <c r="N244" s="292"/>
    </row>
    <row r="245" spans="1:14" customFormat="1" ht="31.5" customHeight="1" x14ac:dyDescent="0.25">
      <c r="A245" s="89">
        <v>482</v>
      </c>
      <c r="B245" s="86" t="s">
        <v>373</v>
      </c>
      <c r="C245" s="280"/>
      <c r="D245" s="280"/>
      <c r="E245" s="280"/>
      <c r="F245" s="280"/>
      <c r="G245" s="280"/>
      <c r="H245" s="280"/>
      <c r="I245" s="280"/>
      <c r="J245" s="280"/>
      <c r="K245" s="280"/>
      <c r="L245" s="280"/>
      <c r="M245" s="281">
        <f t="shared" si="33"/>
        <v>0</v>
      </c>
      <c r="N245" s="279"/>
    </row>
    <row r="246" spans="1:14" customFormat="1" ht="31.5" customHeight="1" x14ac:dyDescent="0.25">
      <c r="A246" s="89">
        <v>483</v>
      </c>
      <c r="B246" s="86" t="s">
        <v>374</v>
      </c>
      <c r="C246" s="280"/>
      <c r="D246" s="280"/>
      <c r="E246" s="280"/>
      <c r="F246" s="280"/>
      <c r="G246" s="280"/>
      <c r="H246" s="280"/>
      <c r="I246" s="280"/>
      <c r="J246" s="280"/>
      <c r="K246" s="280"/>
      <c r="L246" s="280"/>
      <c r="M246" s="281">
        <f t="shared" si="33"/>
        <v>0</v>
      </c>
      <c r="N246" s="292"/>
    </row>
    <row r="247" spans="1:14" customFormat="1" ht="31.5" customHeight="1" x14ac:dyDescent="0.25">
      <c r="A247" s="89">
        <v>484</v>
      </c>
      <c r="B247" s="86" t="s">
        <v>375</v>
      </c>
      <c r="C247" s="280"/>
      <c r="D247" s="280"/>
      <c r="E247" s="280"/>
      <c r="F247" s="280"/>
      <c r="G247" s="280"/>
      <c r="H247" s="280"/>
      <c r="I247" s="280"/>
      <c r="J247" s="280"/>
      <c r="K247" s="280"/>
      <c r="L247" s="280"/>
      <c r="M247" s="281">
        <f t="shared" si="33"/>
        <v>0</v>
      </c>
      <c r="N247" s="292"/>
    </row>
    <row r="248" spans="1:14" customFormat="1" ht="31.5" customHeight="1" x14ac:dyDescent="0.25">
      <c r="A248" s="89">
        <v>485</v>
      </c>
      <c r="B248" s="86" t="s">
        <v>376</v>
      </c>
      <c r="C248" s="280"/>
      <c r="D248" s="280"/>
      <c r="E248" s="280"/>
      <c r="F248" s="280"/>
      <c r="G248" s="280"/>
      <c r="H248" s="280"/>
      <c r="I248" s="280"/>
      <c r="J248" s="280"/>
      <c r="K248" s="280"/>
      <c r="L248" s="280"/>
      <c r="M248" s="281">
        <f t="shared" si="33"/>
        <v>0</v>
      </c>
      <c r="N248" s="292"/>
    </row>
    <row r="249" spans="1:14" customFormat="1" ht="25.5" customHeight="1" x14ac:dyDescent="0.25">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x14ac:dyDescent="0.25">
      <c r="A250" s="91">
        <v>491</v>
      </c>
      <c r="B250" s="86" t="s">
        <v>378</v>
      </c>
      <c r="C250" s="291"/>
      <c r="D250" s="291"/>
      <c r="E250" s="291"/>
      <c r="F250" s="291"/>
      <c r="G250" s="291"/>
      <c r="H250" s="291"/>
      <c r="I250" s="291"/>
      <c r="J250" s="291"/>
      <c r="K250" s="291"/>
      <c r="L250" s="291"/>
      <c r="M250" s="281">
        <f t="shared" si="33"/>
        <v>0</v>
      </c>
      <c r="N250" s="279"/>
    </row>
    <row r="251" spans="1:14" customFormat="1" ht="25.5" customHeight="1" x14ac:dyDescent="0.25">
      <c r="A251" s="91">
        <v>492</v>
      </c>
      <c r="B251" s="86" t="s">
        <v>379</v>
      </c>
      <c r="C251" s="291"/>
      <c r="D251" s="291"/>
      <c r="E251" s="291"/>
      <c r="F251" s="291"/>
      <c r="G251" s="291"/>
      <c r="H251" s="291"/>
      <c r="I251" s="291"/>
      <c r="J251" s="291"/>
      <c r="K251" s="291"/>
      <c r="L251" s="291"/>
      <c r="M251" s="281">
        <f t="shared" si="33"/>
        <v>0</v>
      </c>
      <c r="N251" s="279"/>
    </row>
    <row r="252" spans="1:14" customFormat="1" ht="25.5" customHeight="1" x14ac:dyDescent="0.25">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x14ac:dyDescent="0.25">
      <c r="A253" s="172">
        <v>5000</v>
      </c>
      <c r="B253" s="173" t="s">
        <v>381</v>
      </c>
      <c r="C253" s="285">
        <f t="shared" ref="C253:N253" si="42">C254+C261+C266+C269+C276+C278+C287+C297+C302</f>
        <v>0</v>
      </c>
      <c r="D253" s="285">
        <f>D254+D261+D266+D269+D276+D278+D287+D297+D302</f>
        <v>0</v>
      </c>
      <c r="E253" s="285">
        <f t="shared" si="42"/>
        <v>0</v>
      </c>
      <c r="F253" s="285">
        <f t="shared" si="42"/>
        <v>0</v>
      </c>
      <c r="G253" s="285">
        <f t="shared" si="42"/>
        <v>0</v>
      </c>
      <c r="H253" s="285">
        <f t="shared" si="42"/>
        <v>0</v>
      </c>
      <c r="I253" s="285">
        <f t="shared" si="42"/>
        <v>0</v>
      </c>
      <c r="J253" s="285">
        <f t="shared" si="42"/>
        <v>272000</v>
      </c>
      <c r="K253" s="285">
        <f t="shared" si="42"/>
        <v>0</v>
      </c>
      <c r="L253" s="285">
        <f t="shared" si="42"/>
        <v>0</v>
      </c>
      <c r="M253" s="285">
        <f t="shared" si="33"/>
        <v>272000</v>
      </c>
      <c r="N253" s="286">
        <f t="shared" si="42"/>
        <v>0</v>
      </c>
    </row>
    <row r="254" spans="1:14" customFormat="1" ht="25.5" customHeight="1" x14ac:dyDescent="0.25">
      <c r="A254" s="83">
        <v>5100</v>
      </c>
      <c r="B254" s="84" t="s">
        <v>382</v>
      </c>
      <c r="C254" s="278">
        <f>SUM(C255:C260)</f>
        <v>0</v>
      </c>
      <c r="D254" s="278">
        <f>SUM(D255:D260)</f>
        <v>0</v>
      </c>
      <c r="E254" s="278">
        <f t="shared" ref="E254:N254" si="43">SUM(E255:E260)</f>
        <v>0</v>
      </c>
      <c r="F254" s="278">
        <f>SUM(F255:F260)</f>
        <v>0</v>
      </c>
      <c r="G254" s="278">
        <f t="shared" si="43"/>
        <v>0</v>
      </c>
      <c r="H254" s="278">
        <f t="shared" si="43"/>
        <v>0</v>
      </c>
      <c r="I254" s="278">
        <f t="shared" si="43"/>
        <v>0</v>
      </c>
      <c r="J254" s="278">
        <f>SUM(J255:J260)</f>
        <v>197000</v>
      </c>
      <c r="K254" s="278">
        <f t="shared" si="43"/>
        <v>0</v>
      </c>
      <c r="L254" s="278">
        <f t="shared" si="43"/>
        <v>0</v>
      </c>
      <c r="M254" s="278">
        <f t="shared" si="33"/>
        <v>197000</v>
      </c>
      <c r="N254" s="284">
        <f t="shared" si="43"/>
        <v>0</v>
      </c>
    </row>
    <row r="255" spans="1:14" customFormat="1" ht="25.5" customHeight="1" x14ac:dyDescent="0.25">
      <c r="A255" s="89">
        <v>511</v>
      </c>
      <c r="B255" s="86" t="s">
        <v>383</v>
      </c>
      <c r="C255" s="280"/>
      <c r="D255" s="280"/>
      <c r="E255" s="280"/>
      <c r="F255" s="280"/>
      <c r="G255" s="280"/>
      <c r="H255" s="280"/>
      <c r="I255" s="280"/>
      <c r="J255" s="280">
        <v>85000</v>
      </c>
      <c r="K255" s="280"/>
      <c r="L255" s="280"/>
      <c r="M255" s="281">
        <f t="shared" si="33"/>
        <v>85000</v>
      </c>
      <c r="N255" s="279"/>
    </row>
    <row r="256" spans="1:14" customFormat="1" ht="25.5" customHeight="1" x14ac:dyDescent="0.25">
      <c r="A256" s="89">
        <v>512</v>
      </c>
      <c r="B256" s="86" t="s">
        <v>384</v>
      </c>
      <c r="C256" s="280"/>
      <c r="D256" s="280"/>
      <c r="E256" s="280"/>
      <c r="F256" s="280"/>
      <c r="G256" s="280"/>
      <c r="H256" s="280"/>
      <c r="I256" s="280"/>
      <c r="J256" s="280">
        <v>35000</v>
      </c>
      <c r="K256" s="280"/>
      <c r="L256" s="280"/>
      <c r="M256" s="281">
        <f t="shared" si="33"/>
        <v>35000</v>
      </c>
      <c r="N256" s="279"/>
    </row>
    <row r="257" spans="1:14" customFormat="1" ht="25.5" customHeight="1" x14ac:dyDescent="0.25">
      <c r="A257" s="89">
        <v>513</v>
      </c>
      <c r="B257" s="86" t="s">
        <v>385</v>
      </c>
      <c r="C257" s="280"/>
      <c r="D257" s="280"/>
      <c r="E257" s="280"/>
      <c r="F257" s="280"/>
      <c r="G257" s="280"/>
      <c r="H257" s="280"/>
      <c r="I257" s="280"/>
      <c r="J257" s="280">
        <v>15000</v>
      </c>
      <c r="K257" s="280"/>
      <c r="L257" s="280"/>
      <c r="M257" s="281">
        <f t="shared" si="33"/>
        <v>15000</v>
      </c>
      <c r="N257" s="279"/>
    </row>
    <row r="258" spans="1:14" customFormat="1" ht="25.5" customHeight="1" x14ac:dyDescent="0.25">
      <c r="A258" s="89">
        <v>514</v>
      </c>
      <c r="B258" s="86" t="s">
        <v>386</v>
      </c>
      <c r="C258" s="280"/>
      <c r="D258" s="280"/>
      <c r="E258" s="280"/>
      <c r="F258" s="280"/>
      <c r="G258" s="280"/>
      <c r="H258" s="280"/>
      <c r="I258" s="280"/>
      <c r="J258" s="280"/>
      <c r="K258" s="280"/>
      <c r="L258" s="280"/>
      <c r="M258" s="281">
        <f t="shared" si="33"/>
        <v>0</v>
      </c>
      <c r="N258" s="279"/>
    </row>
    <row r="259" spans="1:14" customFormat="1" ht="25.5" customHeight="1" x14ac:dyDescent="0.25">
      <c r="A259" s="89">
        <v>515</v>
      </c>
      <c r="B259" s="86" t="s">
        <v>387</v>
      </c>
      <c r="C259" s="280"/>
      <c r="D259" s="280"/>
      <c r="E259" s="280"/>
      <c r="F259" s="280"/>
      <c r="G259" s="280"/>
      <c r="H259" s="280"/>
      <c r="I259" s="280"/>
      <c r="J259" s="280">
        <v>42000</v>
      </c>
      <c r="K259" s="280"/>
      <c r="L259" s="280"/>
      <c r="M259" s="281">
        <f t="shared" si="33"/>
        <v>42000</v>
      </c>
      <c r="N259" s="279"/>
    </row>
    <row r="260" spans="1:14" customFormat="1" ht="25.5" customHeight="1" x14ac:dyDescent="0.25">
      <c r="A260" s="89">
        <v>519</v>
      </c>
      <c r="B260" s="86" t="s">
        <v>388</v>
      </c>
      <c r="C260" s="280"/>
      <c r="D260" s="280"/>
      <c r="E260" s="280"/>
      <c r="F260" s="280"/>
      <c r="G260" s="280"/>
      <c r="H260" s="280"/>
      <c r="I260" s="280"/>
      <c r="J260" s="280">
        <v>20000</v>
      </c>
      <c r="K260" s="280"/>
      <c r="L260" s="280"/>
      <c r="M260" s="281">
        <f t="shared" si="33"/>
        <v>20000</v>
      </c>
      <c r="N260" s="279"/>
    </row>
    <row r="261" spans="1:14" customFormat="1" ht="25.5" customHeight="1" x14ac:dyDescent="0.25">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75000</v>
      </c>
      <c r="K261" s="278">
        <f t="shared" si="44"/>
        <v>0</v>
      </c>
      <c r="L261" s="278">
        <f t="shared" si="44"/>
        <v>0</v>
      </c>
      <c r="M261" s="278">
        <f t="shared" si="33"/>
        <v>75000</v>
      </c>
      <c r="N261" s="284">
        <f t="shared" si="44"/>
        <v>0</v>
      </c>
    </row>
    <row r="262" spans="1:14" customFormat="1" ht="25.5" customHeight="1" x14ac:dyDescent="0.25">
      <c r="A262" s="89">
        <v>521</v>
      </c>
      <c r="B262" s="86" t="s">
        <v>390</v>
      </c>
      <c r="C262" s="280"/>
      <c r="D262" s="280"/>
      <c r="E262" s="280"/>
      <c r="F262" s="280"/>
      <c r="G262" s="280"/>
      <c r="H262" s="280"/>
      <c r="I262" s="280"/>
      <c r="J262" s="280">
        <v>60000</v>
      </c>
      <c r="K262" s="280"/>
      <c r="L262" s="280"/>
      <c r="M262" s="281">
        <f t="shared" si="33"/>
        <v>60000</v>
      </c>
      <c r="N262" s="279"/>
    </row>
    <row r="263" spans="1:14" customFormat="1" ht="25.5" customHeight="1" x14ac:dyDescent="0.25">
      <c r="A263" s="89">
        <v>522</v>
      </c>
      <c r="B263" s="86" t="s">
        <v>391</v>
      </c>
      <c r="C263" s="280"/>
      <c r="D263" s="280"/>
      <c r="E263" s="280"/>
      <c r="F263" s="280"/>
      <c r="G263" s="280"/>
      <c r="H263" s="280"/>
      <c r="I263" s="280"/>
      <c r="J263" s="280"/>
      <c r="K263" s="280"/>
      <c r="L263" s="280"/>
      <c r="M263" s="281">
        <f t="shared" si="33"/>
        <v>0</v>
      </c>
      <c r="N263" s="279"/>
    </row>
    <row r="264" spans="1:14" customFormat="1" ht="25.5" customHeight="1" x14ac:dyDescent="0.25">
      <c r="A264" s="89">
        <v>523</v>
      </c>
      <c r="B264" s="86" t="s">
        <v>392</v>
      </c>
      <c r="C264" s="280"/>
      <c r="D264" s="280"/>
      <c r="E264" s="280"/>
      <c r="F264" s="280"/>
      <c r="G264" s="280"/>
      <c r="H264" s="280"/>
      <c r="I264" s="280"/>
      <c r="J264" s="280">
        <v>15000</v>
      </c>
      <c r="K264" s="280"/>
      <c r="L264" s="280"/>
      <c r="M264" s="281">
        <f t="shared" ref="M264:M327" si="45">SUM(C264:L264)</f>
        <v>15000</v>
      </c>
      <c r="N264" s="279"/>
    </row>
    <row r="265" spans="1:14" customFormat="1" ht="25.5" customHeight="1" x14ac:dyDescent="0.25">
      <c r="A265" s="89">
        <v>529</v>
      </c>
      <c r="B265" s="86" t="s">
        <v>393</v>
      </c>
      <c r="C265" s="280"/>
      <c r="D265" s="280"/>
      <c r="E265" s="280"/>
      <c r="F265" s="280"/>
      <c r="G265" s="280"/>
      <c r="H265" s="280"/>
      <c r="I265" s="280"/>
      <c r="J265" s="280"/>
      <c r="K265" s="280"/>
      <c r="L265" s="280"/>
      <c r="M265" s="281">
        <f t="shared" si="45"/>
        <v>0</v>
      </c>
      <c r="N265" s="279"/>
    </row>
    <row r="266" spans="1:14" customFormat="1" ht="25.5" customHeight="1" x14ac:dyDescent="0.25">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x14ac:dyDescent="0.25">
      <c r="A267" s="89">
        <v>531</v>
      </c>
      <c r="B267" s="86" t="s">
        <v>395</v>
      </c>
      <c r="C267" s="280"/>
      <c r="D267" s="280"/>
      <c r="E267" s="280"/>
      <c r="F267" s="280"/>
      <c r="G267" s="280"/>
      <c r="H267" s="280"/>
      <c r="I267" s="280"/>
      <c r="J267" s="280"/>
      <c r="K267" s="280"/>
      <c r="L267" s="280"/>
      <c r="M267" s="281">
        <f t="shared" si="45"/>
        <v>0</v>
      </c>
      <c r="N267" s="279"/>
    </row>
    <row r="268" spans="1:14" customFormat="1" ht="25.5" customHeight="1" x14ac:dyDescent="0.25">
      <c r="A268" s="89">
        <v>532</v>
      </c>
      <c r="B268" s="86" t="s">
        <v>396</v>
      </c>
      <c r="C268" s="280"/>
      <c r="D268" s="280"/>
      <c r="E268" s="280"/>
      <c r="F268" s="280"/>
      <c r="G268" s="280"/>
      <c r="H268" s="280"/>
      <c r="I268" s="280"/>
      <c r="J268" s="280"/>
      <c r="K268" s="280"/>
      <c r="L268" s="280"/>
      <c r="M268" s="281">
        <f t="shared" si="45"/>
        <v>0</v>
      </c>
      <c r="N268" s="279"/>
    </row>
    <row r="269" spans="1:14" customFormat="1" ht="25.5" customHeight="1" x14ac:dyDescent="0.25">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x14ac:dyDescent="0.25">
      <c r="A270" s="89">
        <v>541</v>
      </c>
      <c r="B270" s="86" t="s">
        <v>398</v>
      </c>
      <c r="C270" s="280"/>
      <c r="D270" s="280"/>
      <c r="E270" s="280"/>
      <c r="F270" s="280"/>
      <c r="G270" s="280"/>
      <c r="H270" s="280"/>
      <c r="I270" s="280"/>
      <c r="J270" s="280"/>
      <c r="K270" s="280"/>
      <c r="L270" s="280"/>
      <c r="M270" s="281">
        <f t="shared" si="45"/>
        <v>0</v>
      </c>
      <c r="N270" s="279"/>
    </row>
    <row r="271" spans="1:14" customFormat="1" ht="25.5" customHeight="1" x14ac:dyDescent="0.25">
      <c r="A271" s="89">
        <v>542</v>
      </c>
      <c r="B271" s="86" t="s">
        <v>399</v>
      </c>
      <c r="C271" s="280"/>
      <c r="D271" s="280"/>
      <c r="E271" s="280"/>
      <c r="F271" s="280"/>
      <c r="G271" s="280"/>
      <c r="H271" s="280"/>
      <c r="I271" s="280"/>
      <c r="J271" s="280"/>
      <c r="K271" s="280"/>
      <c r="L271" s="280"/>
      <c r="M271" s="281">
        <f t="shared" si="45"/>
        <v>0</v>
      </c>
      <c r="N271" s="279"/>
    </row>
    <row r="272" spans="1:14" customFormat="1" ht="25.5" customHeight="1" x14ac:dyDescent="0.25">
      <c r="A272" s="89">
        <v>543</v>
      </c>
      <c r="B272" s="86" t="s">
        <v>400</v>
      </c>
      <c r="C272" s="280"/>
      <c r="D272" s="280"/>
      <c r="E272" s="280"/>
      <c r="F272" s="280"/>
      <c r="G272" s="280"/>
      <c r="H272" s="280"/>
      <c r="I272" s="280"/>
      <c r="J272" s="280"/>
      <c r="K272" s="280"/>
      <c r="L272" s="280"/>
      <c r="M272" s="281">
        <f t="shared" si="45"/>
        <v>0</v>
      </c>
      <c r="N272" s="279"/>
    </row>
    <row r="273" spans="1:14" customFormat="1" ht="25.5" customHeight="1" x14ac:dyDescent="0.25">
      <c r="A273" s="89">
        <v>544</v>
      </c>
      <c r="B273" s="86" t="s">
        <v>401</v>
      </c>
      <c r="C273" s="280"/>
      <c r="D273" s="280"/>
      <c r="E273" s="280"/>
      <c r="F273" s="280"/>
      <c r="G273" s="280"/>
      <c r="H273" s="280"/>
      <c r="I273" s="280"/>
      <c r="J273" s="280"/>
      <c r="K273" s="280"/>
      <c r="L273" s="280"/>
      <c r="M273" s="281">
        <f t="shared" si="45"/>
        <v>0</v>
      </c>
      <c r="N273" s="279"/>
    </row>
    <row r="274" spans="1:14" customFormat="1" ht="25.5" customHeight="1" x14ac:dyDescent="0.25">
      <c r="A274" s="89">
        <v>545</v>
      </c>
      <c r="B274" s="86" t="s">
        <v>402</v>
      </c>
      <c r="C274" s="280"/>
      <c r="D274" s="280"/>
      <c r="E274" s="280"/>
      <c r="F274" s="280"/>
      <c r="G274" s="280"/>
      <c r="H274" s="280"/>
      <c r="I274" s="280"/>
      <c r="J274" s="280"/>
      <c r="K274" s="280"/>
      <c r="L274" s="280"/>
      <c r="M274" s="281">
        <f t="shared" si="45"/>
        <v>0</v>
      </c>
      <c r="N274" s="279"/>
    </row>
    <row r="275" spans="1:14" customFormat="1" ht="25.5" customHeight="1" x14ac:dyDescent="0.25">
      <c r="A275" s="89">
        <v>549</v>
      </c>
      <c r="B275" s="86" t="s">
        <v>403</v>
      </c>
      <c r="C275" s="280"/>
      <c r="D275" s="280"/>
      <c r="E275" s="280"/>
      <c r="F275" s="280"/>
      <c r="G275" s="280"/>
      <c r="H275" s="280"/>
      <c r="I275" s="280"/>
      <c r="J275" s="280"/>
      <c r="K275" s="280"/>
      <c r="L275" s="280"/>
      <c r="M275" s="281">
        <f t="shared" si="45"/>
        <v>0</v>
      </c>
      <c r="N275" s="279"/>
    </row>
    <row r="276" spans="1:14" customFormat="1" ht="25.5" customHeight="1" x14ac:dyDescent="0.25">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x14ac:dyDescent="0.25">
      <c r="A277" s="89">
        <v>551</v>
      </c>
      <c r="B277" s="86" t="s">
        <v>405</v>
      </c>
      <c r="C277" s="280"/>
      <c r="D277" s="280"/>
      <c r="E277" s="280"/>
      <c r="F277" s="280"/>
      <c r="G277" s="280"/>
      <c r="H277" s="280"/>
      <c r="I277" s="280"/>
      <c r="J277" s="280"/>
      <c r="K277" s="280"/>
      <c r="L277" s="280"/>
      <c r="M277" s="281">
        <f t="shared" si="45"/>
        <v>0</v>
      </c>
      <c r="N277" s="279"/>
    </row>
    <row r="278" spans="1:14" customFormat="1" ht="25.5" customHeight="1" x14ac:dyDescent="0.25">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x14ac:dyDescent="0.25">
      <c r="A279" s="89">
        <v>561</v>
      </c>
      <c r="B279" s="86" t="s">
        <v>407</v>
      </c>
      <c r="C279" s="280"/>
      <c r="D279" s="280"/>
      <c r="E279" s="280"/>
      <c r="F279" s="280"/>
      <c r="G279" s="280"/>
      <c r="H279" s="280"/>
      <c r="I279" s="280"/>
      <c r="J279" s="280"/>
      <c r="K279" s="280"/>
      <c r="L279" s="280"/>
      <c r="M279" s="281">
        <f t="shared" si="45"/>
        <v>0</v>
      </c>
      <c r="N279" s="279"/>
    </row>
    <row r="280" spans="1:14" customFormat="1" ht="25.5" customHeight="1" x14ac:dyDescent="0.25">
      <c r="A280" s="89">
        <v>562</v>
      </c>
      <c r="B280" s="86" t="s">
        <v>408</v>
      </c>
      <c r="C280" s="280"/>
      <c r="D280" s="280"/>
      <c r="E280" s="280"/>
      <c r="F280" s="280"/>
      <c r="G280" s="280"/>
      <c r="H280" s="280"/>
      <c r="I280" s="280"/>
      <c r="J280" s="280"/>
      <c r="K280" s="280"/>
      <c r="L280" s="280"/>
      <c r="M280" s="281">
        <f t="shared" si="45"/>
        <v>0</v>
      </c>
      <c r="N280" s="279"/>
    </row>
    <row r="281" spans="1:14" customFormat="1" ht="25.5" customHeight="1" x14ac:dyDescent="0.25">
      <c r="A281" s="89">
        <v>563</v>
      </c>
      <c r="B281" s="86" t="s">
        <v>409</v>
      </c>
      <c r="C281" s="280"/>
      <c r="D281" s="280"/>
      <c r="E281" s="280"/>
      <c r="F281" s="280"/>
      <c r="G281" s="280"/>
      <c r="H281" s="280"/>
      <c r="I281" s="280"/>
      <c r="J281" s="280"/>
      <c r="K281" s="280"/>
      <c r="L281" s="280"/>
      <c r="M281" s="281">
        <f t="shared" si="45"/>
        <v>0</v>
      </c>
      <c r="N281" s="279"/>
    </row>
    <row r="282" spans="1:14" customFormat="1" ht="29.25" customHeight="1" x14ac:dyDescent="0.25">
      <c r="A282" s="89">
        <v>564</v>
      </c>
      <c r="B282" s="86" t="s">
        <v>410</v>
      </c>
      <c r="C282" s="280"/>
      <c r="D282" s="280"/>
      <c r="E282" s="280"/>
      <c r="F282" s="280"/>
      <c r="G282" s="280"/>
      <c r="H282" s="280"/>
      <c r="I282" s="280"/>
      <c r="J282" s="280"/>
      <c r="K282" s="280"/>
      <c r="L282" s="280"/>
      <c r="M282" s="281">
        <f t="shared" si="45"/>
        <v>0</v>
      </c>
      <c r="N282" s="279"/>
    </row>
    <row r="283" spans="1:14" customFormat="1" ht="25.5" customHeight="1" x14ac:dyDescent="0.25">
      <c r="A283" s="89">
        <v>565</v>
      </c>
      <c r="B283" s="86" t="s">
        <v>411</v>
      </c>
      <c r="C283" s="280"/>
      <c r="D283" s="280"/>
      <c r="E283" s="280"/>
      <c r="F283" s="280"/>
      <c r="G283" s="280"/>
      <c r="H283" s="280"/>
      <c r="I283" s="280"/>
      <c r="J283" s="280"/>
      <c r="K283" s="280"/>
      <c r="L283" s="280"/>
      <c r="M283" s="281">
        <f t="shared" si="45"/>
        <v>0</v>
      </c>
      <c r="N283" s="279"/>
    </row>
    <row r="284" spans="1:14" customFormat="1" ht="27.75" customHeight="1" x14ac:dyDescent="0.25">
      <c r="A284" s="89">
        <v>566</v>
      </c>
      <c r="B284" s="86" t="s">
        <v>412</v>
      </c>
      <c r="C284" s="280"/>
      <c r="D284" s="280"/>
      <c r="E284" s="280"/>
      <c r="F284" s="280"/>
      <c r="G284" s="280"/>
      <c r="H284" s="280"/>
      <c r="I284" s="280"/>
      <c r="J284" s="280"/>
      <c r="K284" s="280"/>
      <c r="L284" s="280"/>
      <c r="M284" s="281">
        <f t="shared" si="45"/>
        <v>0</v>
      </c>
      <c r="N284" s="279"/>
    </row>
    <row r="285" spans="1:14" customFormat="1" ht="25.5" customHeight="1" x14ac:dyDescent="0.25">
      <c r="A285" s="89">
        <v>567</v>
      </c>
      <c r="B285" s="86" t="s">
        <v>413</v>
      </c>
      <c r="C285" s="280"/>
      <c r="D285" s="280"/>
      <c r="E285" s="280"/>
      <c r="F285" s="280"/>
      <c r="G285" s="280"/>
      <c r="H285" s="280"/>
      <c r="I285" s="280"/>
      <c r="J285" s="280"/>
      <c r="K285" s="280"/>
      <c r="L285" s="280"/>
      <c r="M285" s="281">
        <f t="shared" si="45"/>
        <v>0</v>
      </c>
      <c r="N285" s="279"/>
    </row>
    <row r="286" spans="1:14" customFormat="1" ht="25.5" customHeight="1" x14ac:dyDescent="0.25">
      <c r="A286" s="89">
        <v>569</v>
      </c>
      <c r="B286" s="86" t="s">
        <v>414</v>
      </c>
      <c r="C286" s="280"/>
      <c r="D286" s="280"/>
      <c r="E286" s="280"/>
      <c r="F286" s="280"/>
      <c r="G286" s="280"/>
      <c r="H286" s="280"/>
      <c r="I286" s="280"/>
      <c r="J286" s="280"/>
      <c r="K286" s="280"/>
      <c r="L286" s="280"/>
      <c r="M286" s="281">
        <f t="shared" si="45"/>
        <v>0</v>
      </c>
      <c r="N286" s="279"/>
    </row>
    <row r="287" spans="1:14" customFormat="1" ht="25.5" customHeight="1" x14ac:dyDescent="0.25">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x14ac:dyDescent="0.25">
      <c r="A288" s="89">
        <v>571</v>
      </c>
      <c r="B288" s="86" t="s">
        <v>416</v>
      </c>
      <c r="C288" s="280"/>
      <c r="D288" s="280"/>
      <c r="E288" s="280"/>
      <c r="F288" s="280"/>
      <c r="G288" s="280"/>
      <c r="H288" s="280"/>
      <c r="I288" s="280"/>
      <c r="J288" s="280"/>
      <c r="K288" s="280"/>
      <c r="L288" s="280"/>
      <c r="M288" s="281">
        <f t="shared" si="45"/>
        <v>0</v>
      </c>
      <c r="N288" s="279"/>
    </row>
    <row r="289" spans="1:14" customFormat="1" ht="25.5" customHeight="1" x14ac:dyDescent="0.25">
      <c r="A289" s="89">
        <v>572</v>
      </c>
      <c r="B289" s="86" t="s">
        <v>417</v>
      </c>
      <c r="C289" s="280"/>
      <c r="D289" s="280"/>
      <c r="E289" s="280"/>
      <c r="F289" s="280"/>
      <c r="G289" s="280"/>
      <c r="H289" s="280"/>
      <c r="I289" s="280"/>
      <c r="J289" s="280"/>
      <c r="K289" s="280"/>
      <c r="L289" s="280"/>
      <c r="M289" s="281">
        <f t="shared" si="45"/>
        <v>0</v>
      </c>
      <c r="N289" s="279"/>
    </row>
    <row r="290" spans="1:14" customFormat="1" ht="25.5" customHeight="1" x14ac:dyDescent="0.25">
      <c r="A290" s="89">
        <v>573</v>
      </c>
      <c r="B290" s="86" t="s">
        <v>418</v>
      </c>
      <c r="C290" s="280"/>
      <c r="D290" s="280"/>
      <c r="E290" s="280"/>
      <c r="F290" s="280"/>
      <c r="G290" s="280"/>
      <c r="H290" s="280"/>
      <c r="I290" s="280"/>
      <c r="J290" s="280"/>
      <c r="K290" s="280"/>
      <c r="L290" s="280"/>
      <c r="M290" s="281">
        <f t="shared" si="45"/>
        <v>0</v>
      </c>
      <c r="N290" s="279"/>
    </row>
    <row r="291" spans="1:14" customFormat="1" ht="25.5" customHeight="1" x14ac:dyDescent="0.25">
      <c r="A291" s="89">
        <v>574</v>
      </c>
      <c r="B291" s="86" t="s">
        <v>419</v>
      </c>
      <c r="C291" s="280"/>
      <c r="D291" s="280"/>
      <c r="E291" s="280"/>
      <c r="F291" s="280"/>
      <c r="G291" s="280"/>
      <c r="H291" s="280"/>
      <c r="I291" s="280"/>
      <c r="J291" s="280"/>
      <c r="K291" s="280"/>
      <c r="L291" s="280"/>
      <c r="M291" s="281">
        <f t="shared" si="45"/>
        <v>0</v>
      </c>
      <c r="N291" s="279"/>
    </row>
    <row r="292" spans="1:14" customFormat="1" ht="25.5" customHeight="1" x14ac:dyDescent="0.25">
      <c r="A292" s="89">
        <v>575</v>
      </c>
      <c r="B292" s="86" t="s">
        <v>420</v>
      </c>
      <c r="C292" s="280"/>
      <c r="D292" s="280"/>
      <c r="E292" s="280"/>
      <c r="F292" s="280"/>
      <c r="G292" s="280"/>
      <c r="H292" s="280"/>
      <c r="I292" s="280"/>
      <c r="J292" s="280"/>
      <c r="K292" s="280"/>
      <c r="L292" s="280"/>
      <c r="M292" s="281">
        <f t="shared" si="45"/>
        <v>0</v>
      </c>
      <c r="N292" s="279"/>
    </row>
    <row r="293" spans="1:14" customFormat="1" ht="25.5" customHeight="1" x14ac:dyDescent="0.25">
      <c r="A293" s="89">
        <v>576</v>
      </c>
      <c r="B293" s="86" t="s">
        <v>421</v>
      </c>
      <c r="C293" s="280"/>
      <c r="D293" s="280"/>
      <c r="E293" s="280"/>
      <c r="F293" s="280"/>
      <c r="G293" s="280"/>
      <c r="H293" s="280"/>
      <c r="I293" s="280"/>
      <c r="J293" s="280"/>
      <c r="K293" s="280"/>
      <c r="L293" s="280"/>
      <c r="M293" s="281">
        <f t="shared" si="45"/>
        <v>0</v>
      </c>
      <c r="N293" s="279"/>
    </row>
    <row r="294" spans="1:14" customFormat="1" ht="25.5" customHeight="1" x14ac:dyDescent="0.25">
      <c r="A294" s="89">
        <v>577</v>
      </c>
      <c r="B294" s="86" t="s">
        <v>422</v>
      </c>
      <c r="C294" s="280"/>
      <c r="D294" s="280"/>
      <c r="E294" s="280"/>
      <c r="F294" s="280"/>
      <c r="G294" s="280"/>
      <c r="H294" s="280"/>
      <c r="I294" s="280"/>
      <c r="J294" s="280"/>
      <c r="K294" s="280"/>
      <c r="L294" s="280"/>
      <c r="M294" s="281">
        <f t="shared" si="45"/>
        <v>0</v>
      </c>
      <c r="N294" s="279"/>
    </row>
    <row r="295" spans="1:14" customFormat="1" ht="25.5" customHeight="1" x14ac:dyDescent="0.25">
      <c r="A295" s="89">
        <v>578</v>
      </c>
      <c r="B295" s="86" t="s">
        <v>423</v>
      </c>
      <c r="C295" s="280"/>
      <c r="D295" s="280"/>
      <c r="E295" s="280"/>
      <c r="F295" s="280"/>
      <c r="G295" s="280"/>
      <c r="H295" s="280"/>
      <c r="I295" s="280"/>
      <c r="J295" s="280"/>
      <c r="K295" s="280"/>
      <c r="L295" s="280"/>
      <c r="M295" s="281">
        <f t="shared" si="45"/>
        <v>0</v>
      </c>
      <c r="N295" s="279"/>
    </row>
    <row r="296" spans="1:14" customFormat="1" ht="25.5" customHeight="1" x14ac:dyDescent="0.25">
      <c r="A296" s="89">
        <v>579</v>
      </c>
      <c r="B296" s="86" t="s">
        <v>424</v>
      </c>
      <c r="C296" s="280"/>
      <c r="D296" s="280"/>
      <c r="E296" s="280"/>
      <c r="F296" s="280"/>
      <c r="G296" s="280"/>
      <c r="H296" s="280"/>
      <c r="I296" s="280"/>
      <c r="J296" s="280"/>
      <c r="K296" s="280"/>
      <c r="L296" s="280"/>
      <c r="M296" s="281">
        <f t="shared" si="45"/>
        <v>0</v>
      </c>
      <c r="N296" s="279"/>
    </row>
    <row r="297" spans="1:14" customFormat="1" ht="25.5" customHeight="1" x14ac:dyDescent="0.25">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x14ac:dyDescent="0.25">
      <c r="A298" s="89">
        <v>581</v>
      </c>
      <c r="B298" s="86" t="s">
        <v>426</v>
      </c>
      <c r="C298" s="280"/>
      <c r="D298" s="280"/>
      <c r="E298" s="280"/>
      <c r="F298" s="280"/>
      <c r="G298" s="280"/>
      <c r="H298" s="280"/>
      <c r="I298" s="280"/>
      <c r="J298" s="280"/>
      <c r="K298" s="280"/>
      <c r="L298" s="280"/>
      <c r="M298" s="281">
        <f t="shared" si="45"/>
        <v>0</v>
      </c>
      <c r="N298" s="279"/>
    </row>
    <row r="299" spans="1:14" customFormat="1" ht="25.5" customHeight="1" x14ac:dyDescent="0.25">
      <c r="A299" s="89">
        <v>582</v>
      </c>
      <c r="B299" s="86" t="s">
        <v>427</v>
      </c>
      <c r="C299" s="280"/>
      <c r="D299" s="280"/>
      <c r="E299" s="280"/>
      <c r="F299" s="280"/>
      <c r="G299" s="280"/>
      <c r="H299" s="280"/>
      <c r="I299" s="280"/>
      <c r="J299" s="280"/>
      <c r="K299" s="280"/>
      <c r="L299" s="280"/>
      <c r="M299" s="281">
        <f t="shared" si="45"/>
        <v>0</v>
      </c>
      <c r="N299" s="279"/>
    </row>
    <row r="300" spans="1:14" customFormat="1" ht="25.5" customHeight="1" x14ac:dyDescent="0.25">
      <c r="A300" s="89">
        <v>583</v>
      </c>
      <c r="B300" s="86" t="s">
        <v>428</v>
      </c>
      <c r="C300" s="280"/>
      <c r="D300" s="280"/>
      <c r="E300" s="280"/>
      <c r="F300" s="280"/>
      <c r="G300" s="280"/>
      <c r="H300" s="280"/>
      <c r="I300" s="280"/>
      <c r="J300" s="280"/>
      <c r="K300" s="280"/>
      <c r="L300" s="280"/>
      <c r="M300" s="281">
        <f t="shared" si="45"/>
        <v>0</v>
      </c>
      <c r="N300" s="279"/>
    </row>
    <row r="301" spans="1:14" customFormat="1" ht="25.5" customHeight="1" x14ac:dyDescent="0.25">
      <c r="A301" s="89">
        <v>589</v>
      </c>
      <c r="B301" s="86" t="s">
        <v>429</v>
      </c>
      <c r="C301" s="280"/>
      <c r="D301" s="280"/>
      <c r="E301" s="280"/>
      <c r="F301" s="280"/>
      <c r="G301" s="280"/>
      <c r="H301" s="280"/>
      <c r="I301" s="280"/>
      <c r="J301" s="280"/>
      <c r="K301" s="280"/>
      <c r="L301" s="280"/>
      <c r="M301" s="281">
        <f t="shared" si="45"/>
        <v>0</v>
      </c>
      <c r="N301" s="279"/>
    </row>
    <row r="302" spans="1:14" customFormat="1" ht="25.5" customHeight="1" x14ac:dyDescent="0.25">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x14ac:dyDescent="0.25">
      <c r="A303" s="89">
        <v>591</v>
      </c>
      <c r="B303" s="86" t="s">
        <v>431</v>
      </c>
      <c r="C303" s="280"/>
      <c r="D303" s="280"/>
      <c r="E303" s="280"/>
      <c r="F303" s="280"/>
      <c r="G303" s="280"/>
      <c r="H303" s="280"/>
      <c r="I303" s="280"/>
      <c r="J303" s="280"/>
      <c r="K303" s="280"/>
      <c r="L303" s="280"/>
      <c r="M303" s="281">
        <f t="shared" si="45"/>
        <v>0</v>
      </c>
      <c r="N303" s="279"/>
    </row>
    <row r="304" spans="1:14" customFormat="1" ht="25.5" customHeight="1" x14ac:dyDescent="0.25">
      <c r="A304" s="89">
        <v>592</v>
      </c>
      <c r="B304" s="86" t="s">
        <v>432</v>
      </c>
      <c r="C304" s="280"/>
      <c r="D304" s="280"/>
      <c r="E304" s="280"/>
      <c r="F304" s="280"/>
      <c r="G304" s="280"/>
      <c r="H304" s="280"/>
      <c r="I304" s="280"/>
      <c r="J304" s="280"/>
      <c r="K304" s="280"/>
      <c r="L304" s="280"/>
      <c r="M304" s="281">
        <f t="shared" si="45"/>
        <v>0</v>
      </c>
      <c r="N304" s="279"/>
    </row>
    <row r="305" spans="1:14" customFormat="1" ht="25.5" customHeight="1" x14ac:dyDescent="0.25">
      <c r="A305" s="89">
        <v>593</v>
      </c>
      <c r="B305" s="86" t="s">
        <v>433</v>
      </c>
      <c r="C305" s="280"/>
      <c r="D305" s="280"/>
      <c r="E305" s="280"/>
      <c r="F305" s="280"/>
      <c r="G305" s="280"/>
      <c r="H305" s="280"/>
      <c r="I305" s="280"/>
      <c r="J305" s="280"/>
      <c r="K305" s="280"/>
      <c r="L305" s="280"/>
      <c r="M305" s="281">
        <f t="shared" si="45"/>
        <v>0</v>
      </c>
      <c r="N305" s="279"/>
    </row>
    <row r="306" spans="1:14" customFormat="1" ht="25.5" customHeight="1" x14ac:dyDescent="0.25">
      <c r="A306" s="89">
        <v>594</v>
      </c>
      <c r="B306" s="86" t="s">
        <v>1</v>
      </c>
      <c r="C306" s="280"/>
      <c r="D306" s="280"/>
      <c r="E306" s="280"/>
      <c r="F306" s="280"/>
      <c r="G306" s="280"/>
      <c r="H306" s="280"/>
      <c r="I306" s="280"/>
      <c r="J306" s="280"/>
      <c r="K306" s="280"/>
      <c r="L306" s="280"/>
      <c r="M306" s="281">
        <f t="shared" si="45"/>
        <v>0</v>
      </c>
      <c r="N306" s="279"/>
    </row>
    <row r="307" spans="1:14" customFormat="1" ht="25.5" customHeight="1" x14ac:dyDescent="0.25">
      <c r="A307" s="89">
        <v>595</v>
      </c>
      <c r="B307" s="86" t="s">
        <v>434</v>
      </c>
      <c r="C307" s="280"/>
      <c r="D307" s="280"/>
      <c r="E307" s="280"/>
      <c r="F307" s="280"/>
      <c r="G307" s="280"/>
      <c r="H307" s="280"/>
      <c r="I307" s="280"/>
      <c r="J307" s="280"/>
      <c r="K307" s="280"/>
      <c r="L307" s="280"/>
      <c r="M307" s="281">
        <f t="shared" si="45"/>
        <v>0</v>
      </c>
      <c r="N307" s="279"/>
    </row>
    <row r="308" spans="1:14" customFormat="1" ht="25.5" customHeight="1" x14ac:dyDescent="0.25">
      <c r="A308" s="89">
        <v>596</v>
      </c>
      <c r="B308" s="86" t="s">
        <v>435</v>
      </c>
      <c r="C308" s="280"/>
      <c r="D308" s="280"/>
      <c r="E308" s="280"/>
      <c r="F308" s="280"/>
      <c r="G308" s="280"/>
      <c r="H308" s="280"/>
      <c r="I308" s="280"/>
      <c r="J308" s="280"/>
      <c r="K308" s="280"/>
      <c r="L308" s="280"/>
      <c r="M308" s="281">
        <f t="shared" si="45"/>
        <v>0</v>
      </c>
      <c r="N308" s="279"/>
    </row>
    <row r="309" spans="1:14" customFormat="1" ht="25.5" customHeight="1" x14ac:dyDescent="0.25">
      <c r="A309" s="89">
        <v>597</v>
      </c>
      <c r="B309" s="86" t="s">
        <v>436</v>
      </c>
      <c r="C309" s="280"/>
      <c r="D309" s="280"/>
      <c r="E309" s="280"/>
      <c r="F309" s="280"/>
      <c r="G309" s="280"/>
      <c r="H309" s="280"/>
      <c r="I309" s="280"/>
      <c r="J309" s="280"/>
      <c r="K309" s="280"/>
      <c r="L309" s="280"/>
      <c r="M309" s="281">
        <f t="shared" si="45"/>
        <v>0</v>
      </c>
      <c r="N309" s="279"/>
    </row>
    <row r="310" spans="1:14" customFormat="1" ht="25.5" customHeight="1" x14ac:dyDescent="0.25">
      <c r="A310" s="89">
        <v>598</v>
      </c>
      <c r="B310" s="86" t="s">
        <v>437</v>
      </c>
      <c r="C310" s="280"/>
      <c r="D310" s="280"/>
      <c r="E310" s="280"/>
      <c r="F310" s="280"/>
      <c r="G310" s="280"/>
      <c r="H310" s="280"/>
      <c r="I310" s="280"/>
      <c r="J310" s="280"/>
      <c r="K310" s="280"/>
      <c r="L310" s="280"/>
      <c r="M310" s="281">
        <f t="shared" si="45"/>
        <v>0</v>
      </c>
      <c r="N310" s="279"/>
    </row>
    <row r="311" spans="1:14" customFormat="1" ht="25.5" customHeight="1" x14ac:dyDescent="0.25">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x14ac:dyDescent="0.25">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14503661</v>
      </c>
      <c r="K312" s="285">
        <f t="shared" si="53"/>
        <v>0</v>
      </c>
      <c r="L312" s="285">
        <f t="shared" si="53"/>
        <v>0</v>
      </c>
      <c r="M312" s="285">
        <f t="shared" si="45"/>
        <v>14503661</v>
      </c>
      <c r="N312" s="287">
        <f t="shared" si="53"/>
        <v>0</v>
      </c>
    </row>
    <row r="313" spans="1:14" customFormat="1" ht="25.5" customHeight="1" x14ac:dyDescent="0.25">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14503661</v>
      </c>
      <c r="K313" s="278">
        <f t="shared" si="54"/>
        <v>0</v>
      </c>
      <c r="L313" s="278">
        <f t="shared" si="54"/>
        <v>0</v>
      </c>
      <c r="M313" s="278">
        <f t="shared" si="45"/>
        <v>14503661</v>
      </c>
      <c r="N313" s="284">
        <f t="shared" si="54"/>
        <v>0</v>
      </c>
    </row>
    <row r="314" spans="1:14" customFormat="1" ht="25.5" customHeight="1" x14ac:dyDescent="0.25">
      <c r="A314" s="89">
        <v>611</v>
      </c>
      <c r="B314" s="86" t="s">
        <v>440</v>
      </c>
      <c r="C314" s="280"/>
      <c r="D314" s="280"/>
      <c r="E314" s="280"/>
      <c r="F314" s="280"/>
      <c r="G314" s="280"/>
      <c r="H314" s="280"/>
      <c r="I314" s="280"/>
      <c r="J314" s="280"/>
      <c r="K314" s="280"/>
      <c r="L314" s="280"/>
      <c r="M314" s="281">
        <f t="shared" si="45"/>
        <v>0</v>
      </c>
      <c r="N314" s="279"/>
    </row>
    <row r="315" spans="1:14" customFormat="1" ht="25.5" customHeight="1" x14ac:dyDescent="0.25">
      <c r="A315" s="89">
        <v>612</v>
      </c>
      <c r="B315" s="86" t="s">
        <v>441</v>
      </c>
      <c r="C315" s="280"/>
      <c r="D315" s="280"/>
      <c r="E315" s="280"/>
      <c r="F315" s="280"/>
      <c r="G315" s="280"/>
      <c r="H315" s="280"/>
      <c r="I315" s="280"/>
      <c r="J315" s="280"/>
      <c r="K315" s="280"/>
      <c r="L315" s="280"/>
      <c r="M315" s="281">
        <f>SUM(C315:L315)</f>
        <v>0</v>
      </c>
      <c r="N315" s="279"/>
    </row>
    <row r="316" spans="1:14" customFormat="1" ht="31.5" customHeight="1" x14ac:dyDescent="0.25">
      <c r="A316" s="89">
        <v>613</v>
      </c>
      <c r="B316" s="86" t="s">
        <v>442</v>
      </c>
      <c r="C316" s="280"/>
      <c r="D316" s="280"/>
      <c r="E316" s="280"/>
      <c r="F316" s="280"/>
      <c r="G316" s="280"/>
      <c r="H316" s="280"/>
      <c r="I316" s="280"/>
      <c r="J316" s="280">
        <v>8000000</v>
      </c>
      <c r="K316" s="280"/>
      <c r="L316" s="280"/>
      <c r="M316" s="281">
        <f t="shared" si="45"/>
        <v>8000000</v>
      </c>
      <c r="N316" s="279"/>
    </row>
    <row r="317" spans="1:14" customFormat="1" ht="25.5" customHeight="1" x14ac:dyDescent="0.25">
      <c r="A317" s="89">
        <v>614</v>
      </c>
      <c r="B317" s="86" t="s">
        <v>443</v>
      </c>
      <c r="C317" s="280"/>
      <c r="D317" s="280"/>
      <c r="E317" s="280"/>
      <c r="F317" s="280"/>
      <c r="G317" s="280"/>
      <c r="H317" s="280"/>
      <c r="I317" s="280"/>
      <c r="J317" s="280">
        <v>6503661</v>
      </c>
      <c r="K317" s="280"/>
      <c r="L317" s="280"/>
      <c r="M317" s="281">
        <f>SUM(C317:L317)</f>
        <v>6503661</v>
      </c>
      <c r="N317" s="279"/>
    </row>
    <row r="318" spans="1:14" customFormat="1" ht="25.5" customHeight="1" x14ac:dyDescent="0.25">
      <c r="A318" s="89">
        <v>615</v>
      </c>
      <c r="B318" s="86" t="s">
        <v>444</v>
      </c>
      <c r="C318" s="280"/>
      <c r="D318" s="280"/>
      <c r="E318" s="280"/>
      <c r="F318" s="280"/>
      <c r="G318" s="280"/>
      <c r="H318" s="280"/>
      <c r="I318" s="280"/>
      <c r="J318" s="280"/>
      <c r="K318" s="280"/>
      <c r="L318" s="280"/>
      <c r="M318" s="281">
        <f t="shared" si="45"/>
        <v>0</v>
      </c>
      <c r="N318" s="279"/>
    </row>
    <row r="319" spans="1:14" customFormat="1" ht="25.5" customHeight="1" x14ac:dyDescent="0.25">
      <c r="A319" s="89">
        <v>616</v>
      </c>
      <c r="B319" s="86" t="s">
        <v>445</v>
      </c>
      <c r="C319" s="280"/>
      <c r="D319" s="280"/>
      <c r="E319" s="280"/>
      <c r="F319" s="280"/>
      <c r="G319" s="280"/>
      <c r="H319" s="280"/>
      <c r="I319" s="280"/>
      <c r="J319" s="280"/>
      <c r="K319" s="280"/>
      <c r="L319" s="280"/>
      <c r="M319" s="281">
        <f t="shared" si="45"/>
        <v>0</v>
      </c>
      <c r="N319" s="279"/>
    </row>
    <row r="320" spans="1:14" customFormat="1" ht="25.5" customHeight="1" x14ac:dyDescent="0.25">
      <c r="A320" s="89">
        <v>617</v>
      </c>
      <c r="B320" s="86" t="s">
        <v>446</v>
      </c>
      <c r="C320" s="280"/>
      <c r="D320" s="280"/>
      <c r="E320" s="280"/>
      <c r="F320" s="280"/>
      <c r="G320" s="280"/>
      <c r="H320" s="280"/>
      <c r="I320" s="280"/>
      <c r="J320" s="280"/>
      <c r="K320" s="280"/>
      <c r="L320" s="280"/>
      <c r="M320" s="281">
        <f t="shared" si="45"/>
        <v>0</v>
      </c>
      <c r="N320" s="279"/>
    </row>
    <row r="321" spans="1:14" customFormat="1" ht="36.75" customHeight="1" x14ac:dyDescent="0.25">
      <c r="A321" s="89">
        <v>619</v>
      </c>
      <c r="B321" s="86" t="s">
        <v>447</v>
      </c>
      <c r="C321" s="280"/>
      <c r="D321" s="280"/>
      <c r="E321" s="280"/>
      <c r="F321" s="280"/>
      <c r="G321" s="280"/>
      <c r="H321" s="280"/>
      <c r="I321" s="280"/>
      <c r="J321" s="280"/>
      <c r="K321" s="280"/>
      <c r="L321" s="280"/>
      <c r="M321" s="281">
        <f t="shared" si="45"/>
        <v>0</v>
      </c>
      <c r="N321" s="279"/>
    </row>
    <row r="322" spans="1:14" customFormat="1" ht="25.5" customHeight="1" x14ac:dyDescent="0.25">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x14ac:dyDescent="0.25">
      <c r="A323" s="89">
        <v>621</v>
      </c>
      <c r="B323" s="86" t="s">
        <v>440</v>
      </c>
      <c r="C323" s="280"/>
      <c r="D323" s="280"/>
      <c r="E323" s="280"/>
      <c r="F323" s="280"/>
      <c r="G323" s="280"/>
      <c r="H323" s="280"/>
      <c r="I323" s="280"/>
      <c r="J323" s="280"/>
      <c r="K323" s="280"/>
      <c r="L323" s="280"/>
      <c r="M323" s="281">
        <f t="shared" si="45"/>
        <v>0</v>
      </c>
      <c r="N323" s="279"/>
    </row>
    <row r="324" spans="1:14" customFormat="1" ht="25.5" customHeight="1" x14ac:dyDescent="0.25">
      <c r="A324" s="89">
        <v>622</v>
      </c>
      <c r="B324" s="86" t="s">
        <v>449</v>
      </c>
      <c r="C324" s="280"/>
      <c r="D324" s="280"/>
      <c r="E324" s="280"/>
      <c r="F324" s="280"/>
      <c r="G324" s="280"/>
      <c r="H324" s="280"/>
      <c r="I324" s="280"/>
      <c r="J324" s="280"/>
      <c r="K324" s="280"/>
      <c r="L324" s="280"/>
      <c r="M324" s="281">
        <f t="shared" si="45"/>
        <v>0</v>
      </c>
      <c r="N324" s="279"/>
    </row>
    <row r="325" spans="1:14" customFormat="1" ht="25.5" x14ac:dyDescent="0.25">
      <c r="A325" s="89">
        <v>623</v>
      </c>
      <c r="B325" s="86" t="s">
        <v>450</v>
      </c>
      <c r="C325" s="280"/>
      <c r="D325" s="280"/>
      <c r="E325" s="280"/>
      <c r="F325" s="280"/>
      <c r="G325" s="280"/>
      <c r="H325" s="280"/>
      <c r="I325" s="280"/>
      <c r="J325" s="280"/>
      <c r="K325" s="280"/>
      <c r="L325" s="280"/>
      <c r="M325" s="281">
        <f t="shared" si="45"/>
        <v>0</v>
      </c>
      <c r="N325" s="279"/>
    </row>
    <row r="326" spans="1:14" customFormat="1" ht="25.5" customHeight="1" x14ac:dyDescent="0.25">
      <c r="A326" s="89">
        <v>624</v>
      </c>
      <c r="B326" s="86" t="s">
        <v>443</v>
      </c>
      <c r="C326" s="280"/>
      <c r="D326" s="280"/>
      <c r="E326" s="280"/>
      <c r="F326" s="280"/>
      <c r="G326" s="280"/>
      <c r="H326" s="280"/>
      <c r="I326" s="280"/>
      <c r="J326" s="280"/>
      <c r="K326" s="280"/>
      <c r="L326" s="280"/>
      <c r="M326" s="281">
        <f t="shared" si="45"/>
        <v>0</v>
      </c>
      <c r="N326" s="279"/>
    </row>
    <row r="327" spans="1:14" customFormat="1" ht="25.5" customHeight="1" x14ac:dyDescent="0.25">
      <c r="A327" s="89">
        <v>625</v>
      </c>
      <c r="B327" s="86" t="s">
        <v>444</v>
      </c>
      <c r="C327" s="280"/>
      <c r="D327" s="280"/>
      <c r="E327" s="280"/>
      <c r="F327" s="280"/>
      <c r="G327" s="280"/>
      <c r="H327" s="280"/>
      <c r="I327" s="280"/>
      <c r="J327" s="280"/>
      <c r="K327" s="280"/>
      <c r="L327" s="280"/>
      <c r="M327" s="281">
        <f t="shared" si="45"/>
        <v>0</v>
      </c>
      <c r="N327" s="279"/>
    </row>
    <row r="328" spans="1:14" customFormat="1" ht="25.5" customHeight="1" x14ac:dyDescent="0.25">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x14ac:dyDescent="0.25">
      <c r="A329" s="89">
        <v>627</v>
      </c>
      <c r="B329" s="86" t="s">
        <v>446</v>
      </c>
      <c r="C329" s="280"/>
      <c r="D329" s="280"/>
      <c r="E329" s="280"/>
      <c r="F329" s="280"/>
      <c r="G329" s="280"/>
      <c r="H329" s="280"/>
      <c r="I329" s="280"/>
      <c r="J329" s="280"/>
      <c r="K329" s="280"/>
      <c r="L329" s="280"/>
      <c r="M329" s="281">
        <f t="shared" si="56"/>
        <v>0</v>
      </c>
      <c r="N329" s="279"/>
    </row>
    <row r="330" spans="1:14" customFormat="1" ht="25.5" x14ac:dyDescent="0.25">
      <c r="A330" s="89">
        <v>629</v>
      </c>
      <c r="B330" s="86" t="s">
        <v>451</v>
      </c>
      <c r="C330" s="280"/>
      <c r="D330" s="280"/>
      <c r="E330" s="280"/>
      <c r="F330" s="280"/>
      <c r="G330" s="280"/>
      <c r="H330" s="280"/>
      <c r="I330" s="280"/>
      <c r="J330" s="280"/>
      <c r="K330" s="280"/>
      <c r="L330" s="280"/>
      <c r="M330" s="281">
        <f t="shared" si="56"/>
        <v>0</v>
      </c>
      <c r="N330" s="279"/>
    </row>
    <row r="331" spans="1:14" customFormat="1" ht="25.5" customHeight="1" x14ac:dyDescent="0.25">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x14ac:dyDescent="0.25">
      <c r="A332" s="89">
        <v>631</v>
      </c>
      <c r="B332" s="86" t="s">
        <v>453</v>
      </c>
      <c r="C332" s="280"/>
      <c r="D332" s="280"/>
      <c r="E332" s="280"/>
      <c r="F332" s="280"/>
      <c r="G332" s="280"/>
      <c r="H332" s="280"/>
      <c r="I332" s="280"/>
      <c r="J332" s="280"/>
      <c r="K332" s="280"/>
      <c r="L332" s="280"/>
      <c r="M332" s="281">
        <f t="shared" si="56"/>
        <v>0</v>
      </c>
      <c r="N332" s="279"/>
    </row>
    <row r="333" spans="1:14" customFormat="1" ht="33" customHeight="1" x14ac:dyDescent="0.25">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x14ac:dyDescent="0.25">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x14ac:dyDescent="0.25">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x14ac:dyDescent="0.25">
      <c r="A336" s="89">
        <v>711</v>
      </c>
      <c r="B336" s="86" t="s">
        <v>456</v>
      </c>
      <c r="C336" s="280"/>
      <c r="D336" s="280"/>
      <c r="E336" s="280"/>
      <c r="F336" s="280"/>
      <c r="G336" s="280"/>
      <c r="H336" s="280"/>
      <c r="I336" s="280"/>
      <c r="J336" s="280"/>
      <c r="K336" s="280"/>
      <c r="L336" s="280"/>
      <c r="M336" s="281">
        <f t="shared" si="56"/>
        <v>0</v>
      </c>
      <c r="N336" s="279"/>
    </row>
    <row r="337" spans="1:14" customFormat="1" ht="35.25" customHeight="1" x14ac:dyDescent="0.25">
      <c r="A337" s="89">
        <v>712</v>
      </c>
      <c r="B337" s="86" t="s">
        <v>457</v>
      </c>
      <c r="C337" s="280"/>
      <c r="D337" s="280"/>
      <c r="E337" s="280"/>
      <c r="F337" s="280"/>
      <c r="G337" s="280"/>
      <c r="H337" s="280"/>
      <c r="I337" s="280"/>
      <c r="J337" s="280"/>
      <c r="K337" s="280"/>
      <c r="L337" s="280"/>
      <c r="M337" s="281">
        <f t="shared" si="56"/>
        <v>0</v>
      </c>
      <c r="N337" s="279"/>
    </row>
    <row r="338" spans="1:14" customFormat="1" ht="25.5" customHeight="1" x14ac:dyDescent="0.25">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x14ac:dyDescent="0.25">
      <c r="A339" s="89">
        <v>721</v>
      </c>
      <c r="B339" s="86" t="s">
        <v>459</v>
      </c>
      <c r="C339" s="280"/>
      <c r="D339" s="280"/>
      <c r="E339" s="280"/>
      <c r="F339" s="280"/>
      <c r="G339" s="280"/>
      <c r="H339" s="280"/>
      <c r="I339" s="280"/>
      <c r="J339" s="280"/>
      <c r="K339" s="280"/>
      <c r="L339" s="280"/>
      <c r="M339" s="281">
        <f t="shared" si="56"/>
        <v>0</v>
      </c>
      <c r="N339" s="279"/>
    </row>
    <row r="340" spans="1:14" customFormat="1" ht="41.25" customHeight="1" x14ac:dyDescent="0.25">
      <c r="A340" s="89">
        <v>722</v>
      </c>
      <c r="B340" s="86" t="s">
        <v>460</v>
      </c>
      <c r="C340" s="280"/>
      <c r="D340" s="280"/>
      <c r="E340" s="280"/>
      <c r="F340" s="280"/>
      <c r="G340" s="280"/>
      <c r="H340" s="280"/>
      <c r="I340" s="280"/>
      <c r="J340" s="280"/>
      <c r="K340" s="280"/>
      <c r="L340" s="280"/>
      <c r="M340" s="281">
        <f t="shared" si="56"/>
        <v>0</v>
      </c>
      <c r="N340" s="279"/>
    </row>
    <row r="341" spans="1:14" customFormat="1" ht="42" customHeight="1" x14ac:dyDescent="0.25">
      <c r="A341" s="89">
        <v>723</v>
      </c>
      <c r="B341" s="86" t="s">
        <v>461</v>
      </c>
      <c r="C341" s="280"/>
      <c r="D341" s="280"/>
      <c r="E341" s="280"/>
      <c r="F341" s="280"/>
      <c r="G341" s="280"/>
      <c r="H341" s="280"/>
      <c r="I341" s="280"/>
      <c r="J341" s="280"/>
      <c r="K341" s="280"/>
      <c r="L341" s="280"/>
      <c r="M341" s="281">
        <f t="shared" si="56"/>
        <v>0</v>
      </c>
      <c r="N341" s="279"/>
    </row>
    <row r="342" spans="1:14" customFormat="1" ht="30.75" customHeight="1" x14ac:dyDescent="0.25">
      <c r="A342" s="89">
        <v>724</v>
      </c>
      <c r="B342" s="86" t="s">
        <v>462</v>
      </c>
      <c r="C342" s="280"/>
      <c r="D342" s="280"/>
      <c r="E342" s="280"/>
      <c r="F342" s="280"/>
      <c r="G342" s="280"/>
      <c r="H342" s="280"/>
      <c r="I342" s="280"/>
      <c r="J342" s="280"/>
      <c r="K342" s="280"/>
      <c r="L342" s="280"/>
      <c r="M342" s="281">
        <f t="shared" si="56"/>
        <v>0</v>
      </c>
      <c r="N342" s="279"/>
    </row>
    <row r="343" spans="1:14" customFormat="1" ht="31.5" customHeight="1" x14ac:dyDescent="0.25">
      <c r="A343" s="89">
        <v>725</v>
      </c>
      <c r="B343" s="86" t="s">
        <v>463</v>
      </c>
      <c r="C343" s="280"/>
      <c r="D343" s="280"/>
      <c r="E343" s="280"/>
      <c r="F343" s="280"/>
      <c r="G343" s="280"/>
      <c r="H343" s="280"/>
      <c r="I343" s="280"/>
      <c r="J343" s="280"/>
      <c r="K343" s="280"/>
      <c r="L343" s="280"/>
      <c r="M343" s="281">
        <f t="shared" si="56"/>
        <v>0</v>
      </c>
      <c r="N343" s="279"/>
    </row>
    <row r="344" spans="1:14" customFormat="1" ht="25.5" x14ac:dyDescent="0.25">
      <c r="A344" s="89">
        <v>726</v>
      </c>
      <c r="B344" s="86" t="s">
        <v>464</v>
      </c>
      <c r="C344" s="280"/>
      <c r="D344" s="280"/>
      <c r="E344" s="280"/>
      <c r="F344" s="280"/>
      <c r="G344" s="280"/>
      <c r="H344" s="280"/>
      <c r="I344" s="280"/>
      <c r="J344" s="280"/>
      <c r="K344" s="280"/>
      <c r="L344" s="280"/>
      <c r="M344" s="281">
        <f t="shared" si="56"/>
        <v>0</v>
      </c>
      <c r="N344" s="279"/>
    </row>
    <row r="345" spans="1:14" customFormat="1" ht="31.5" customHeight="1" x14ac:dyDescent="0.25">
      <c r="A345" s="89">
        <v>727</v>
      </c>
      <c r="B345" s="86" t="s">
        <v>465</v>
      </c>
      <c r="C345" s="280"/>
      <c r="D345" s="280"/>
      <c r="E345" s="280"/>
      <c r="F345" s="280"/>
      <c r="G345" s="280"/>
      <c r="H345" s="280"/>
      <c r="I345" s="280"/>
      <c r="J345" s="280"/>
      <c r="K345" s="280"/>
      <c r="L345" s="280"/>
      <c r="M345" s="281">
        <f t="shared" si="56"/>
        <v>0</v>
      </c>
      <c r="N345" s="279"/>
    </row>
    <row r="346" spans="1:14" customFormat="1" ht="29.25" customHeight="1" x14ac:dyDescent="0.25">
      <c r="A346" s="89">
        <v>728</v>
      </c>
      <c r="B346" s="86" t="s">
        <v>466</v>
      </c>
      <c r="C346" s="280"/>
      <c r="D346" s="280"/>
      <c r="E346" s="280"/>
      <c r="F346" s="280"/>
      <c r="G346" s="280"/>
      <c r="H346" s="280"/>
      <c r="I346" s="280"/>
      <c r="J346" s="280"/>
      <c r="K346" s="280"/>
      <c r="L346" s="280"/>
      <c r="M346" s="281">
        <f t="shared" si="56"/>
        <v>0</v>
      </c>
      <c r="N346" s="279"/>
    </row>
    <row r="347" spans="1:14" customFormat="1" ht="25.5" x14ac:dyDescent="0.25">
      <c r="A347" s="89">
        <v>729</v>
      </c>
      <c r="B347" s="86" t="s">
        <v>467</v>
      </c>
      <c r="C347" s="280"/>
      <c r="D347" s="280"/>
      <c r="E347" s="280"/>
      <c r="F347" s="280"/>
      <c r="G347" s="280"/>
      <c r="H347" s="280"/>
      <c r="I347" s="280"/>
      <c r="J347" s="280"/>
      <c r="K347" s="280"/>
      <c r="L347" s="280"/>
      <c r="M347" s="281">
        <f t="shared" si="56"/>
        <v>0</v>
      </c>
      <c r="N347" s="279"/>
    </row>
    <row r="348" spans="1:14" customFormat="1" ht="25.5" customHeight="1" x14ac:dyDescent="0.25">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x14ac:dyDescent="0.25">
      <c r="A349" s="89">
        <v>731</v>
      </c>
      <c r="B349" s="88" t="s">
        <v>469</v>
      </c>
      <c r="C349" s="280"/>
      <c r="D349" s="280"/>
      <c r="E349" s="280"/>
      <c r="F349" s="280"/>
      <c r="G349" s="280"/>
      <c r="H349" s="280"/>
      <c r="I349" s="280"/>
      <c r="J349" s="280"/>
      <c r="K349" s="280"/>
      <c r="L349" s="280"/>
      <c r="M349" s="281">
        <f t="shared" si="56"/>
        <v>0</v>
      </c>
      <c r="N349" s="279"/>
    </row>
    <row r="350" spans="1:14" customFormat="1" ht="30" x14ac:dyDescent="0.25">
      <c r="A350" s="89">
        <v>732</v>
      </c>
      <c r="B350" s="88" t="s">
        <v>470</v>
      </c>
      <c r="C350" s="280"/>
      <c r="D350" s="280"/>
      <c r="E350" s="280"/>
      <c r="F350" s="280"/>
      <c r="G350" s="280"/>
      <c r="H350" s="280"/>
      <c r="I350" s="280"/>
      <c r="J350" s="280"/>
      <c r="K350" s="280"/>
      <c r="L350" s="280"/>
      <c r="M350" s="281">
        <f t="shared" si="56"/>
        <v>0</v>
      </c>
      <c r="N350" s="279"/>
    </row>
    <row r="351" spans="1:14" customFormat="1" ht="30" x14ac:dyDescent="0.25">
      <c r="A351" s="89">
        <v>733</v>
      </c>
      <c r="B351" s="88" t="s">
        <v>471</v>
      </c>
      <c r="C351" s="280"/>
      <c r="D351" s="280"/>
      <c r="E351" s="280"/>
      <c r="F351" s="280"/>
      <c r="G351" s="280"/>
      <c r="H351" s="280"/>
      <c r="I351" s="280"/>
      <c r="J351" s="280"/>
      <c r="K351" s="280"/>
      <c r="L351" s="280"/>
      <c r="M351" s="281">
        <f t="shared" si="56"/>
        <v>0</v>
      </c>
      <c r="N351" s="279"/>
    </row>
    <row r="352" spans="1:14" customFormat="1" ht="30" x14ac:dyDescent="0.25">
      <c r="A352" s="89">
        <v>734</v>
      </c>
      <c r="B352" s="88" t="s">
        <v>472</v>
      </c>
      <c r="C352" s="280"/>
      <c r="D352" s="280"/>
      <c r="E352" s="280"/>
      <c r="F352" s="280"/>
      <c r="G352" s="280"/>
      <c r="H352" s="280"/>
      <c r="I352" s="280"/>
      <c r="J352" s="280"/>
      <c r="K352" s="280"/>
      <c r="L352" s="280"/>
      <c r="M352" s="281">
        <f t="shared" si="56"/>
        <v>0</v>
      </c>
      <c r="N352" s="279"/>
    </row>
    <row r="353" spans="1:14" customFormat="1" ht="30" x14ac:dyDescent="0.25">
      <c r="A353" s="89">
        <v>735</v>
      </c>
      <c r="B353" s="88" t="s">
        <v>473</v>
      </c>
      <c r="C353" s="280"/>
      <c r="D353" s="280"/>
      <c r="E353" s="280"/>
      <c r="F353" s="280"/>
      <c r="G353" s="280"/>
      <c r="H353" s="280"/>
      <c r="I353" s="280"/>
      <c r="J353" s="280"/>
      <c r="K353" s="280"/>
      <c r="L353" s="280"/>
      <c r="M353" s="281">
        <f t="shared" si="56"/>
        <v>0</v>
      </c>
      <c r="N353" s="279"/>
    </row>
    <row r="354" spans="1:14" customFormat="1" ht="25.5" customHeight="1" x14ac:dyDescent="0.25">
      <c r="A354" s="89">
        <v>739</v>
      </c>
      <c r="B354" s="88" t="s">
        <v>474</v>
      </c>
      <c r="C354" s="280"/>
      <c r="D354" s="280"/>
      <c r="E354" s="280"/>
      <c r="F354" s="280"/>
      <c r="G354" s="280"/>
      <c r="H354" s="280"/>
      <c r="I354" s="280"/>
      <c r="J354" s="280"/>
      <c r="K354" s="280"/>
      <c r="L354" s="280"/>
      <c r="M354" s="281">
        <f t="shared" si="56"/>
        <v>0</v>
      </c>
      <c r="N354" s="279"/>
    </row>
    <row r="355" spans="1:14" customFormat="1" ht="25.5" customHeight="1" x14ac:dyDescent="0.25">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x14ac:dyDescent="0.25">
      <c r="A356" s="89">
        <v>741</v>
      </c>
      <c r="B356" s="86" t="s">
        <v>476</v>
      </c>
      <c r="C356" s="291"/>
      <c r="D356" s="291"/>
      <c r="E356" s="291"/>
      <c r="F356" s="291"/>
      <c r="G356" s="291"/>
      <c r="H356" s="291"/>
      <c r="I356" s="291"/>
      <c r="J356" s="291"/>
      <c r="K356" s="291"/>
      <c r="L356" s="291"/>
      <c r="M356" s="281">
        <f t="shared" si="56"/>
        <v>0</v>
      </c>
      <c r="N356" s="279"/>
    </row>
    <row r="357" spans="1:14" customFormat="1" ht="25.5" x14ac:dyDescent="0.25">
      <c r="A357" s="89">
        <v>742</v>
      </c>
      <c r="B357" s="86" t="s">
        <v>477</v>
      </c>
      <c r="C357" s="291"/>
      <c r="D357" s="291"/>
      <c r="E357" s="291"/>
      <c r="F357" s="291"/>
      <c r="G357" s="291"/>
      <c r="H357" s="291"/>
      <c r="I357" s="291"/>
      <c r="J357" s="291"/>
      <c r="K357" s="291"/>
      <c r="L357" s="291"/>
      <c r="M357" s="281">
        <f t="shared" si="56"/>
        <v>0</v>
      </c>
      <c r="N357" s="279"/>
    </row>
    <row r="358" spans="1:14" customFormat="1" ht="25.5" x14ac:dyDescent="0.25">
      <c r="A358" s="89">
        <v>743</v>
      </c>
      <c r="B358" s="86" t="s">
        <v>478</v>
      </c>
      <c r="C358" s="291"/>
      <c r="D358" s="291"/>
      <c r="E358" s="291"/>
      <c r="F358" s="291"/>
      <c r="G358" s="291"/>
      <c r="H358" s="291"/>
      <c r="I358" s="291"/>
      <c r="J358" s="291"/>
      <c r="K358" s="291"/>
      <c r="L358" s="291"/>
      <c r="M358" s="281">
        <f t="shared" si="56"/>
        <v>0</v>
      </c>
      <c r="N358" s="279"/>
    </row>
    <row r="359" spans="1:14" customFormat="1" ht="25.5" x14ac:dyDescent="0.25">
      <c r="A359" s="89">
        <v>744</v>
      </c>
      <c r="B359" s="86" t="s">
        <v>479</v>
      </c>
      <c r="C359" s="291"/>
      <c r="D359" s="291"/>
      <c r="E359" s="291"/>
      <c r="F359" s="291"/>
      <c r="G359" s="291"/>
      <c r="H359" s="291"/>
      <c r="I359" s="291"/>
      <c r="J359" s="291"/>
      <c r="K359" s="291"/>
      <c r="L359" s="291"/>
      <c r="M359" s="281">
        <f t="shared" si="56"/>
        <v>0</v>
      </c>
      <c r="N359" s="279"/>
    </row>
    <row r="360" spans="1:14" customFormat="1" ht="25.5" x14ac:dyDescent="0.25">
      <c r="A360" s="89">
        <v>745</v>
      </c>
      <c r="B360" s="86" t="s">
        <v>480</v>
      </c>
      <c r="C360" s="291"/>
      <c r="D360" s="291"/>
      <c r="E360" s="291"/>
      <c r="F360" s="291"/>
      <c r="G360" s="291"/>
      <c r="H360" s="291"/>
      <c r="I360" s="291"/>
      <c r="J360" s="291"/>
      <c r="K360" s="291"/>
      <c r="L360" s="291"/>
      <c r="M360" s="281">
        <f t="shared" si="56"/>
        <v>0</v>
      </c>
      <c r="N360" s="279"/>
    </row>
    <row r="361" spans="1:14" customFormat="1" ht="25.5" x14ac:dyDescent="0.25">
      <c r="A361" s="89">
        <v>746</v>
      </c>
      <c r="B361" s="86" t="s">
        <v>481</v>
      </c>
      <c r="C361" s="291"/>
      <c r="D361" s="291"/>
      <c r="E361" s="291"/>
      <c r="F361" s="291"/>
      <c r="G361" s="291"/>
      <c r="H361" s="291"/>
      <c r="I361" s="291"/>
      <c r="J361" s="291"/>
      <c r="K361" s="291"/>
      <c r="L361" s="291"/>
      <c r="M361" s="281">
        <f t="shared" si="56"/>
        <v>0</v>
      </c>
      <c r="N361" s="279"/>
    </row>
    <row r="362" spans="1:14" customFormat="1" ht="25.5" x14ac:dyDescent="0.25">
      <c r="A362" s="89">
        <v>747</v>
      </c>
      <c r="B362" s="86" t="s">
        <v>482</v>
      </c>
      <c r="C362" s="291"/>
      <c r="D362" s="291"/>
      <c r="E362" s="291"/>
      <c r="F362" s="291"/>
      <c r="G362" s="291"/>
      <c r="H362" s="291"/>
      <c r="I362" s="291"/>
      <c r="J362" s="291"/>
      <c r="K362" s="291"/>
      <c r="L362" s="291"/>
      <c r="M362" s="281">
        <f t="shared" si="56"/>
        <v>0</v>
      </c>
      <c r="N362" s="279"/>
    </row>
    <row r="363" spans="1:14" customFormat="1" ht="25.5" x14ac:dyDescent="0.25">
      <c r="A363" s="89">
        <v>748</v>
      </c>
      <c r="B363" s="86" t="s">
        <v>483</v>
      </c>
      <c r="C363" s="291"/>
      <c r="D363" s="291"/>
      <c r="E363" s="291"/>
      <c r="F363" s="291"/>
      <c r="G363" s="291"/>
      <c r="H363" s="291"/>
      <c r="I363" s="291"/>
      <c r="J363" s="291"/>
      <c r="K363" s="291"/>
      <c r="L363" s="291"/>
      <c r="M363" s="281">
        <f t="shared" si="56"/>
        <v>0</v>
      </c>
      <c r="N363" s="279"/>
    </row>
    <row r="364" spans="1:14" customFormat="1" ht="25.5" x14ac:dyDescent="0.25">
      <c r="A364" s="89">
        <v>749</v>
      </c>
      <c r="B364" s="86" t="s">
        <v>484</v>
      </c>
      <c r="C364" s="291"/>
      <c r="D364" s="291"/>
      <c r="E364" s="291"/>
      <c r="F364" s="291"/>
      <c r="G364" s="291"/>
      <c r="H364" s="291"/>
      <c r="I364" s="291"/>
      <c r="J364" s="291"/>
      <c r="K364" s="291"/>
      <c r="L364" s="291"/>
      <c r="M364" s="281">
        <f t="shared" si="56"/>
        <v>0</v>
      </c>
      <c r="N364" s="279"/>
    </row>
    <row r="365" spans="1:14" customFormat="1" ht="30" x14ac:dyDescent="0.25">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x14ac:dyDescent="0.25">
      <c r="A366" s="89">
        <v>751</v>
      </c>
      <c r="B366" s="86" t="s">
        <v>486</v>
      </c>
      <c r="C366" s="291"/>
      <c r="D366" s="291"/>
      <c r="E366" s="291"/>
      <c r="F366" s="291"/>
      <c r="G366" s="291"/>
      <c r="H366" s="291"/>
      <c r="I366" s="291"/>
      <c r="J366" s="291"/>
      <c r="K366" s="291"/>
      <c r="L366" s="291"/>
      <c r="M366" s="281">
        <f t="shared" si="56"/>
        <v>0</v>
      </c>
      <c r="N366" s="279"/>
    </row>
    <row r="367" spans="1:14" customFormat="1" ht="25.5" customHeight="1" x14ac:dyDescent="0.25">
      <c r="A367" s="89">
        <v>752</v>
      </c>
      <c r="B367" s="86" t="s">
        <v>487</v>
      </c>
      <c r="C367" s="291"/>
      <c r="D367" s="291"/>
      <c r="E367" s="291"/>
      <c r="F367" s="291"/>
      <c r="G367" s="291"/>
      <c r="H367" s="291"/>
      <c r="I367" s="291"/>
      <c r="J367" s="291"/>
      <c r="K367" s="291"/>
      <c r="L367" s="291"/>
      <c r="M367" s="281">
        <f t="shared" si="56"/>
        <v>0</v>
      </c>
      <c r="N367" s="279"/>
    </row>
    <row r="368" spans="1:14" customFormat="1" ht="25.5" customHeight="1" x14ac:dyDescent="0.25">
      <c r="A368" s="89">
        <v>753</v>
      </c>
      <c r="B368" s="86" t="s">
        <v>488</v>
      </c>
      <c r="C368" s="291"/>
      <c r="D368" s="291"/>
      <c r="E368" s="291"/>
      <c r="F368" s="291"/>
      <c r="G368" s="291"/>
      <c r="H368" s="291"/>
      <c r="I368" s="291"/>
      <c r="J368" s="291"/>
      <c r="K368" s="291"/>
      <c r="L368" s="291"/>
      <c r="M368" s="281">
        <f t="shared" si="56"/>
        <v>0</v>
      </c>
      <c r="N368" s="279"/>
    </row>
    <row r="369" spans="1:14" customFormat="1" ht="25.5" x14ac:dyDescent="0.25">
      <c r="A369" s="89">
        <v>754</v>
      </c>
      <c r="B369" s="86" t="s">
        <v>489</v>
      </c>
      <c r="C369" s="291"/>
      <c r="D369" s="291"/>
      <c r="E369" s="291"/>
      <c r="F369" s="291"/>
      <c r="G369" s="291"/>
      <c r="H369" s="291"/>
      <c r="I369" s="291"/>
      <c r="J369" s="291"/>
      <c r="K369" s="291"/>
      <c r="L369" s="291"/>
      <c r="M369" s="281">
        <f t="shared" si="56"/>
        <v>0</v>
      </c>
      <c r="N369" s="279"/>
    </row>
    <row r="370" spans="1:14" customFormat="1" ht="24" customHeight="1" x14ac:dyDescent="0.25">
      <c r="A370" s="89">
        <v>755</v>
      </c>
      <c r="B370" s="86" t="s">
        <v>490</v>
      </c>
      <c r="C370" s="291"/>
      <c r="D370" s="291"/>
      <c r="E370" s="291"/>
      <c r="F370" s="291"/>
      <c r="G370" s="291"/>
      <c r="H370" s="291"/>
      <c r="I370" s="291"/>
      <c r="J370" s="291"/>
      <c r="K370" s="291"/>
      <c r="L370" s="291"/>
      <c r="M370" s="281">
        <f t="shared" si="56"/>
        <v>0</v>
      </c>
      <c r="N370" s="279"/>
    </row>
    <row r="371" spans="1:14" customFormat="1" ht="25.5" customHeight="1" x14ac:dyDescent="0.25">
      <c r="A371" s="89">
        <v>756</v>
      </c>
      <c r="B371" s="86" t="s">
        <v>491</v>
      </c>
      <c r="C371" s="291"/>
      <c r="D371" s="291"/>
      <c r="E371" s="291"/>
      <c r="F371" s="291"/>
      <c r="G371" s="291"/>
      <c r="H371" s="291"/>
      <c r="I371" s="291"/>
      <c r="J371" s="291"/>
      <c r="K371" s="291"/>
      <c r="L371" s="291"/>
      <c r="M371" s="281">
        <f t="shared" si="56"/>
        <v>0</v>
      </c>
      <c r="N371" s="279"/>
    </row>
    <row r="372" spans="1:14" customFormat="1" ht="25.5" customHeight="1" x14ac:dyDescent="0.25">
      <c r="A372" s="89">
        <v>757</v>
      </c>
      <c r="B372" s="86" t="s">
        <v>492</v>
      </c>
      <c r="C372" s="291"/>
      <c r="D372" s="291"/>
      <c r="E372" s="291"/>
      <c r="F372" s="291"/>
      <c r="G372" s="291"/>
      <c r="H372" s="291"/>
      <c r="I372" s="291"/>
      <c r="J372" s="291"/>
      <c r="K372" s="291"/>
      <c r="L372" s="291"/>
      <c r="M372" s="281">
        <f t="shared" si="56"/>
        <v>0</v>
      </c>
      <c r="N372" s="279"/>
    </row>
    <row r="373" spans="1:14" customFormat="1" ht="25.5" customHeight="1" x14ac:dyDescent="0.25">
      <c r="A373" s="89">
        <v>758</v>
      </c>
      <c r="B373" s="86" t="s">
        <v>493</v>
      </c>
      <c r="C373" s="291"/>
      <c r="D373" s="291"/>
      <c r="E373" s="291"/>
      <c r="F373" s="291"/>
      <c r="G373" s="291"/>
      <c r="H373" s="291"/>
      <c r="I373" s="291"/>
      <c r="J373" s="291"/>
      <c r="K373" s="291"/>
      <c r="L373" s="291"/>
      <c r="M373" s="281">
        <f t="shared" si="56"/>
        <v>0</v>
      </c>
      <c r="N373" s="279"/>
    </row>
    <row r="374" spans="1:14" customFormat="1" ht="25.5" customHeight="1" x14ac:dyDescent="0.25">
      <c r="A374" s="89">
        <v>759</v>
      </c>
      <c r="B374" s="86" t="s">
        <v>494</v>
      </c>
      <c r="C374" s="291"/>
      <c r="D374" s="291"/>
      <c r="E374" s="291"/>
      <c r="F374" s="291"/>
      <c r="G374" s="291"/>
      <c r="H374" s="291"/>
      <c r="I374" s="291"/>
      <c r="J374" s="291"/>
      <c r="K374" s="291"/>
      <c r="L374" s="291"/>
      <c r="M374" s="281">
        <f t="shared" si="56"/>
        <v>0</v>
      </c>
      <c r="N374" s="279"/>
    </row>
    <row r="375" spans="1:14" customFormat="1" ht="25.5" customHeight="1" x14ac:dyDescent="0.25">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x14ac:dyDescent="0.25">
      <c r="A376" s="89">
        <v>761</v>
      </c>
      <c r="B376" s="86" t="s">
        <v>496</v>
      </c>
      <c r="C376" s="291"/>
      <c r="D376" s="291"/>
      <c r="E376" s="291"/>
      <c r="F376" s="291"/>
      <c r="G376" s="291"/>
      <c r="H376" s="291"/>
      <c r="I376" s="291"/>
      <c r="J376" s="291"/>
      <c r="K376" s="291"/>
      <c r="L376" s="291"/>
      <c r="M376" s="281">
        <f t="shared" si="56"/>
        <v>0</v>
      </c>
      <c r="N376" s="279"/>
    </row>
    <row r="377" spans="1:14" customFormat="1" ht="25.5" customHeight="1" x14ac:dyDescent="0.25">
      <c r="A377" s="89">
        <v>762</v>
      </c>
      <c r="B377" s="86" t="s">
        <v>497</v>
      </c>
      <c r="C377" s="291"/>
      <c r="D377" s="291"/>
      <c r="E377" s="291"/>
      <c r="F377" s="291"/>
      <c r="G377" s="291"/>
      <c r="H377" s="291"/>
      <c r="I377" s="291"/>
      <c r="J377" s="291"/>
      <c r="K377" s="291"/>
      <c r="L377" s="291"/>
      <c r="M377" s="281">
        <f t="shared" si="56"/>
        <v>0</v>
      </c>
      <c r="N377" s="279"/>
    </row>
    <row r="378" spans="1:14" customFormat="1" ht="30" x14ac:dyDescent="0.25">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x14ac:dyDescent="0.25">
      <c r="A379" s="89">
        <v>791</v>
      </c>
      <c r="B379" s="86" t="s">
        <v>499</v>
      </c>
      <c r="C379" s="280"/>
      <c r="D379" s="280"/>
      <c r="E379" s="280"/>
      <c r="F379" s="280"/>
      <c r="G379" s="280"/>
      <c r="H379" s="280"/>
      <c r="I379" s="280"/>
      <c r="J379" s="280"/>
      <c r="K379" s="280"/>
      <c r="L379" s="280"/>
      <c r="M379" s="281">
        <f t="shared" si="56"/>
        <v>0</v>
      </c>
      <c r="N379" s="279"/>
    </row>
    <row r="380" spans="1:14" customFormat="1" ht="25.5" customHeight="1" x14ac:dyDescent="0.25">
      <c r="A380" s="89">
        <v>792</v>
      </c>
      <c r="B380" s="86" t="s">
        <v>500</v>
      </c>
      <c r="C380" s="280"/>
      <c r="D380" s="280"/>
      <c r="E380" s="280"/>
      <c r="F380" s="280"/>
      <c r="G380" s="280"/>
      <c r="H380" s="280"/>
      <c r="I380" s="280"/>
      <c r="J380" s="280"/>
      <c r="K380" s="280"/>
      <c r="L380" s="280"/>
      <c r="M380" s="281">
        <f t="shared" si="56"/>
        <v>0</v>
      </c>
      <c r="N380" s="279"/>
    </row>
    <row r="381" spans="1:14" customFormat="1" ht="25.5" customHeight="1" x14ac:dyDescent="0.25">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x14ac:dyDescent="0.25">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x14ac:dyDescent="0.25">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x14ac:dyDescent="0.25">
      <c r="A384" s="89">
        <v>811</v>
      </c>
      <c r="B384" s="86" t="s">
        <v>502</v>
      </c>
      <c r="C384" s="291"/>
      <c r="D384" s="291"/>
      <c r="E384" s="291"/>
      <c r="F384" s="291"/>
      <c r="G384" s="291"/>
      <c r="H384" s="291"/>
      <c r="I384" s="291"/>
      <c r="J384" s="291"/>
      <c r="K384" s="291"/>
      <c r="L384" s="291"/>
      <c r="M384" s="281">
        <f t="shared" si="56"/>
        <v>0</v>
      </c>
      <c r="N384" s="279"/>
    </row>
    <row r="385" spans="1:14" customFormat="1" ht="25.5" customHeight="1" x14ac:dyDescent="0.25">
      <c r="A385" s="89">
        <v>812</v>
      </c>
      <c r="B385" s="86" t="s">
        <v>503</v>
      </c>
      <c r="C385" s="291"/>
      <c r="D385" s="291"/>
      <c r="E385" s="291"/>
      <c r="F385" s="291"/>
      <c r="G385" s="291"/>
      <c r="H385" s="291"/>
      <c r="I385" s="291"/>
      <c r="J385" s="291"/>
      <c r="K385" s="291"/>
      <c r="L385" s="291"/>
      <c r="M385" s="281">
        <f t="shared" si="56"/>
        <v>0</v>
      </c>
      <c r="N385" s="279"/>
    </row>
    <row r="386" spans="1:14" customFormat="1" ht="25.5" customHeight="1" x14ac:dyDescent="0.25">
      <c r="A386" s="89">
        <v>813</v>
      </c>
      <c r="B386" s="86" t="s">
        <v>504</v>
      </c>
      <c r="C386" s="291"/>
      <c r="D386" s="291"/>
      <c r="E386" s="291"/>
      <c r="F386" s="291"/>
      <c r="G386" s="291"/>
      <c r="H386" s="291"/>
      <c r="I386" s="291"/>
      <c r="J386" s="291"/>
      <c r="K386" s="291"/>
      <c r="L386" s="291"/>
      <c r="M386" s="281">
        <f t="shared" si="56"/>
        <v>0</v>
      </c>
      <c r="N386" s="279"/>
    </row>
    <row r="387" spans="1:14" customFormat="1" ht="25.5" x14ac:dyDescent="0.25">
      <c r="A387" s="89">
        <v>814</v>
      </c>
      <c r="B387" s="86" t="s">
        <v>505</v>
      </c>
      <c r="C387" s="291"/>
      <c r="D387" s="291"/>
      <c r="E387" s="291"/>
      <c r="F387" s="291"/>
      <c r="G387" s="291"/>
      <c r="H387" s="291"/>
      <c r="I387" s="291"/>
      <c r="J387" s="291"/>
      <c r="K387" s="291"/>
      <c r="L387" s="291"/>
      <c r="M387" s="281">
        <f t="shared" si="56"/>
        <v>0</v>
      </c>
      <c r="N387" s="279"/>
    </row>
    <row r="388" spans="1:14" customFormat="1" ht="25.5" customHeight="1" x14ac:dyDescent="0.25">
      <c r="A388" s="89">
        <v>815</v>
      </c>
      <c r="B388" s="86" t="s">
        <v>506</v>
      </c>
      <c r="C388" s="291"/>
      <c r="D388" s="291"/>
      <c r="E388" s="291"/>
      <c r="F388" s="291"/>
      <c r="G388" s="291"/>
      <c r="H388" s="291"/>
      <c r="I388" s="291"/>
      <c r="J388" s="291"/>
      <c r="K388" s="291"/>
      <c r="L388" s="291"/>
      <c r="M388" s="281">
        <f t="shared" si="56"/>
        <v>0</v>
      </c>
      <c r="N388" s="279"/>
    </row>
    <row r="389" spans="1:14" customFormat="1" ht="25.5" customHeight="1" x14ac:dyDescent="0.25">
      <c r="A389" s="89">
        <v>816</v>
      </c>
      <c r="B389" s="86" t="s">
        <v>507</v>
      </c>
      <c r="C389" s="291"/>
      <c r="D389" s="291"/>
      <c r="E389" s="291"/>
      <c r="F389" s="291"/>
      <c r="G389" s="291"/>
      <c r="H389" s="291"/>
      <c r="I389" s="291"/>
      <c r="J389" s="291"/>
      <c r="K389" s="291"/>
      <c r="L389" s="291"/>
      <c r="M389" s="281">
        <f t="shared" si="56"/>
        <v>0</v>
      </c>
      <c r="N389" s="279"/>
    </row>
    <row r="390" spans="1:14" customFormat="1" ht="25.5" customHeight="1" x14ac:dyDescent="0.25">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x14ac:dyDescent="0.25">
      <c r="A391" s="89">
        <v>831</v>
      </c>
      <c r="B391" s="86" t="s">
        <v>508</v>
      </c>
      <c r="C391" s="291"/>
      <c r="D391" s="291"/>
      <c r="E391" s="291"/>
      <c r="F391" s="291"/>
      <c r="G391" s="291"/>
      <c r="H391" s="291"/>
      <c r="I391" s="291"/>
      <c r="J391" s="291"/>
      <c r="K391" s="291"/>
      <c r="L391" s="291"/>
      <c r="M391" s="281">
        <f t="shared" si="56"/>
        <v>0</v>
      </c>
      <c r="N391" s="279"/>
    </row>
    <row r="392" spans="1:14" customFormat="1" ht="25.5" customHeight="1" x14ac:dyDescent="0.25">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x14ac:dyDescent="0.25">
      <c r="A393" s="89">
        <v>833</v>
      </c>
      <c r="B393" s="86" t="s">
        <v>510</v>
      </c>
      <c r="C393" s="291"/>
      <c r="D393" s="291"/>
      <c r="E393" s="291"/>
      <c r="F393" s="291"/>
      <c r="G393" s="291"/>
      <c r="H393" s="291"/>
      <c r="I393" s="291"/>
      <c r="J393" s="291"/>
      <c r="K393" s="291"/>
      <c r="L393" s="291"/>
      <c r="M393" s="281">
        <f t="shared" si="69"/>
        <v>0</v>
      </c>
      <c r="N393" s="279"/>
    </row>
    <row r="394" spans="1:14" customFormat="1" ht="34.5" customHeight="1" x14ac:dyDescent="0.25">
      <c r="A394" s="89">
        <v>834</v>
      </c>
      <c r="B394" s="86" t="s">
        <v>511</v>
      </c>
      <c r="C394" s="291"/>
      <c r="D394" s="291"/>
      <c r="E394" s="291"/>
      <c r="F394" s="291"/>
      <c r="G394" s="291"/>
      <c r="H394" s="291"/>
      <c r="I394" s="291"/>
      <c r="J394" s="291"/>
      <c r="K394" s="291"/>
      <c r="L394" s="291"/>
      <c r="M394" s="281">
        <f t="shared" si="69"/>
        <v>0</v>
      </c>
      <c r="N394" s="279"/>
    </row>
    <row r="395" spans="1:14" customFormat="1" ht="33" customHeight="1" x14ac:dyDescent="0.25">
      <c r="A395" s="89">
        <v>835</v>
      </c>
      <c r="B395" s="86" t="s">
        <v>512</v>
      </c>
      <c r="C395" s="291"/>
      <c r="D395" s="291"/>
      <c r="E395" s="291"/>
      <c r="F395" s="291"/>
      <c r="G395" s="291"/>
      <c r="H395" s="291"/>
      <c r="I395" s="291"/>
      <c r="J395" s="291"/>
      <c r="K395" s="291"/>
      <c r="L395" s="291"/>
      <c r="M395" s="281">
        <f t="shared" si="69"/>
        <v>0</v>
      </c>
      <c r="N395" s="279"/>
    </row>
    <row r="396" spans="1:14" customFormat="1" ht="25.5" customHeight="1" x14ac:dyDescent="0.25">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x14ac:dyDescent="0.25">
      <c r="A397" s="89">
        <v>851</v>
      </c>
      <c r="B397" s="86" t="s">
        <v>513</v>
      </c>
      <c r="C397" s="291"/>
      <c r="D397" s="291"/>
      <c r="E397" s="291"/>
      <c r="F397" s="291"/>
      <c r="G397" s="291"/>
      <c r="H397" s="291"/>
      <c r="I397" s="291"/>
      <c r="J397" s="291"/>
      <c r="K397" s="291"/>
      <c r="L397" s="291"/>
      <c r="M397" s="281">
        <f t="shared" si="69"/>
        <v>0</v>
      </c>
      <c r="N397" s="279"/>
    </row>
    <row r="398" spans="1:14" customFormat="1" ht="25.5" customHeight="1" x14ac:dyDescent="0.25">
      <c r="A398" s="89">
        <v>852</v>
      </c>
      <c r="B398" s="86" t="s">
        <v>514</v>
      </c>
      <c r="C398" s="291"/>
      <c r="D398" s="291"/>
      <c r="E398" s="291"/>
      <c r="F398" s="291"/>
      <c r="G398" s="291"/>
      <c r="H398" s="291"/>
      <c r="I398" s="291"/>
      <c r="J398" s="291"/>
      <c r="K398" s="291"/>
      <c r="L398" s="291"/>
      <c r="M398" s="281">
        <f t="shared" si="69"/>
        <v>0</v>
      </c>
      <c r="N398" s="279"/>
    </row>
    <row r="399" spans="1:14" customFormat="1" ht="25.5" customHeight="1" x14ac:dyDescent="0.25">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x14ac:dyDescent="0.25">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x14ac:dyDescent="0.25">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x14ac:dyDescent="0.25">
      <c r="A402" s="89">
        <v>911</v>
      </c>
      <c r="B402" s="86" t="s">
        <v>518</v>
      </c>
      <c r="C402" s="280"/>
      <c r="D402" s="280"/>
      <c r="E402" s="280"/>
      <c r="F402" s="280"/>
      <c r="G402" s="280"/>
      <c r="H402" s="280"/>
      <c r="I402" s="280"/>
      <c r="J402" s="280"/>
      <c r="K402" s="280"/>
      <c r="L402" s="280"/>
      <c r="M402" s="281">
        <f t="shared" si="69"/>
        <v>0</v>
      </c>
      <c r="N402" s="279"/>
    </row>
    <row r="403" spans="1:14" customFormat="1" ht="30" customHeight="1" x14ac:dyDescent="0.25">
      <c r="A403" s="89">
        <v>912</v>
      </c>
      <c r="B403" s="86" t="s">
        <v>519</v>
      </c>
      <c r="C403" s="280"/>
      <c r="D403" s="280"/>
      <c r="E403" s="280"/>
      <c r="F403" s="280"/>
      <c r="G403" s="280"/>
      <c r="H403" s="280"/>
      <c r="I403" s="280"/>
      <c r="J403" s="280"/>
      <c r="K403" s="280"/>
      <c r="L403" s="280"/>
      <c r="M403" s="281">
        <f t="shared" si="69"/>
        <v>0</v>
      </c>
      <c r="N403" s="279"/>
    </row>
    <row r="404" spans="1:14" customFormat="1" ht="25.5" customHeight="1" x14ac:dyDescent="0.25">
      <c r="A404" s="89">
        <v>913</v>
      </c>
      <c r="B404" s="86" t="s">
        <v>520</v>
      </c>
      <c r="C404" s="280"/>
      <c r="D404" s="280"/>
      <c r="E404" s="280"/>
      <c r="F404" s="280"/>
      <c r="G404" s="280"/>
      <c r="H404" s="280"/>
      <c r="I404" s="280"/>
      <c r="J404" s="280"/>
      <c r="K404" s="280"/>
      <c r="L404" s="280"/>
      <c r="M404" s="281">
        <f t="shared" si="69"/>
        <v>0</v>
      </c>
      <c r="N404" s="279"/>
    </row>
    <row r="405" spans="1:14" customFormat="1" ht="25.5" customHeight="1" x14ac:dyDescent="0.25">
      <c r="A405" s="89">
        <v>914</v>
      </c>
      <c r="B405" s="86" t="s">
        <v>521</v>
      </c>
      <c r="C405" s="280"/>
      <c r="D405" s="280"/>
      <c r="E405" s="280"/>
      <c r="F405" s="280"/>
      <c r="G405" s="280"/>
      <c r="H405" s="280"/>
      <c r="I405" s="280"/>
      <c r="J405" s="280"/>
      <c r="K405" s="280"/>
      <c r="L405" s="280"/>
      <c r="M405" s="281">
        <f t="shared" si="69"/>
        <v>0</v>
      </c>
      <c r="N405" s="279"/>
    </row>
    <row r="406" spans="1:14" customFormat="1" ht="33" customHeight="1" x14ac:dyDescent="0.25">
      <c r="A406" s="89">
        <v>915</v>
      </c>
      <c r="B406" s="86" t="s">
        <v>522</v>
      </c>
      <c r="C406" s="280"/>
      <c r="D406" s="280"/>
      <c r="E406" s="280"/>
      <c r="F406" s="280"/>
      <c r="G406" s="280"/>
      <c r="H406" s="280"/>
      <c r="I406" s="280"/>
      <c r="J406" s="280"/>
      <c r="K406" s="280"/>
      <c r="L406" s="280"/>
      <c r="M406" s="281">
        <f t="shared" si="69"/>
        <v>0</v>
      </c>
      <c r="N406" s="279"/>
    </row>
    <row r="407" spans="1:14" customFormat="1" ht="25.5" customHeight="1" x14ac:dyDescent="0.25">
      <c r="A407" s="89">
        <v>916</v>
      </c>
      <c r="B407" s="86" t="s">
        <v>523</v>
      </c>
      <c r="C407" s="280"/>
      <c r="D407" s="280"/>
      <c r="E407" s="280"/>
      <c r="F407" s="280"/>
      <c r="G407" s="280"/>
      <c r="H407" s="280"/>
      <c r="I407" s="280"/>
      <c r="J407" s="280"/>
      <c r="K407" s="280"/>
      <c r="L407" s="280"/>
      <c r="M407" s="281">
        <f t="shared" si="69"/>
        <v>0</v>
      </c>
      <c r="N407" s="279"/>
    </row>
    <row r="408" spans="1:14" customFormat="1" ht="27.75" customHeight="1" x14ac:dyDescent="0.25">
      <c r="A408" s="89">
        <v>917</v>
      </c>
      <c r="B408" s="86" t="s">
        <v>524</v>
      </c>
      <c r="C408" s="280"/>
      <c r="D408" s="280"/>
      <c r="E408" s="280"/>
      <c r="F408" s="280"/>
      <c r="G408" s="280"/>
      <c r="H408" s="280"/>
      <c r="I408" s="280"/>
      <c r="J408" s="280"/>
      <c r="K408" s="280"/>
      <c r="L408" s="280"/>
      <c r="M408" s="281">
        <f t="shared" si="69"/>
        <v>0</v>
      </c>
      <c r="N408" s="279"/>
    </row>
    <row r="409" spans="1:14" customFormat="1" ht="25.5" customHeight="1" x14ac:dyDescent="0.25">
      <c r="A409" s="89">
        <v>918</v>
      </c>
      <c r="B409" s="86" t="s">
        <v>525</v>
      </c>
      <c r="C409" s="280"/>
      <c r="D409" s="280"/>
      <c r="E409" s="280"/>
      <c r="F409" s="280"/>
      <c r="G409" s="280"/>
      <c r="H409" s="280"/>
      <c r="I409" s="280"/>
      <c r="J409" s="280"/>
      <c r="K409" s="280"/>
      <c r="L409" s="280"/>
      <c r="M409" s="281">
        <f t="shared" si="69"/>
        <v>0</v>
      </c>
      <c r="N409" s="279"/>
    </row>
    <row r="410" spans="1:14" customFormat="1" ht="25.5" customHeight="1" x14ac:dyDescent="0.25">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x14ac:dyDescent="0.25">
      <c r="A411" s="89">
        <v>921</v>
      </c>
      <c r="B411" s="86" t="s">
        <v>527</v>
      </c>
      <c r="C411" s="280"/>
      <c r="D411" s="280"/>
      <c r="E411" s="280"/>
      <c r="F411" s="280"/>
      <c r="G411" s="280"/>
      <c r="H411" s="280"/>
      <c r="I411" s="280"/>
      <c r="J411" s="280"/>
      <c r="K411" s="280"/>
      <c r="L411" s="280"/>
      <c r="M411" s="281">
        <f t="shared" si="69"/>
        <v>0</v>
      </c>
      <c r="N411" s="279"/>
    </row>
    <row r="412" spans="1:14" customFormat="1" ht="25.5" customHeight="1" x14ac:dyDescent="0.25">
      <c r="A412" s="89">
        <v>922</v>
      </c>
      <c r="B412" s="86" t="s">
        <v>528</v>
      </c>
      <c r="C412" s="280"/>
      <c r="D412" s="280"/>
      <c r="E412" s="280"/>
      <c r="F412" s="280"/>
      <c r="G412" s="280"/>
      <c r="H412" s="280"/>
      <c r="I412" s="280"/>
      <c r="J412" s="280"/>
      <c r="K412" s="280"/>
      <c r="L412" s="280"/>
      <c r="M412" s="281">
        <f t="shared" si="69"/>
        <v>0</v>
      </c>
      <c r="N412" s="279"/>
    </row>
    <row r="413" spans="1:14" customFormat="1" ht="25.5" customHeight="1" x14ac:dyDescent="0.25">
      <c r="A413" s="89">
        <v>923</v>
      </c>
      <c r="B413" s="86" t="s">
        <v>529</v>
      </c>
      <c r="C413" s="280"/>
      <c r="D413" s="280"/>
      <c r="E413" s="280"/>
      <c r="F413" s="280"/>
      <c r="G413" s="280"/>
      <c r="H413" s="280"/>
      <c r="I413" s="280"/>
      <c r="J413" s="280"/>
      <c r="K413" s="280"/>
      <c r="L413" s="280"/>
      <c r="M413" s="281">
        <f t="shared" si="69"/>
        <v>0</v>
      </c>
      <c r="N413" s="279"/>
    </row>
    <row r="414" spans="1:14" customFormat="1" ht="25.5" customHeight="1" x14ac:dyDescent="0.25">
      <c r="A414" s="89">
        <v>924</v>
      </c>
      <c r="B414" s="86" t="s">
        <v>530</v>
      </c>
      <c r="C414" s="280"/>
      <c r="D414" s="280"/>
      <c r="E414" s="280"/>
      <c r="F414" s="280"/>
      <c r="G414" s="280"/>
      <c r="H414" s="280"/>
      <c r="I414" s="280"/>
      <c r="J414" s="280"/>
      <c r="K414" s="280"/>
      <c r="L414" s="280"/>
      <c r="M414" s="281">
        <f t="shared" si="69"/>
        <v>0</v>
      </c>
      <c r="N414" s="279"/>
    </row>
    <row r="415" spans="1:14" customFormat="1" ht="24" customHeight="1" x14ac:dyDescent="0.25">
      <c r="A415" s="89">
        <v>925</v>
      </c>
      <c r="B415" s="86" t="s">
        <v>531</v>
      </c>
      <c r="C415" s="280"/>
      <c r="D415" s="280"/>
      <c r="E415" s="280"/>
      <c r="F415" s="280"/>
      <c r="G415" s="280"/>
      <c r="H415" s="280"/>
      <c r="I415" s="280"/>
      <c r="J415" s="280"/>
      <c r="K415" s="280"/>
      <c r="L415" s="280"/>
      <c r="M415" s="281">
        <f t="shared" si="69"/>
        <v>0</v>
      </c>
      <c r="N415" s="279"/>
    </row>
    <row r="416" spans="1:14" customFormat="1" ht="25.5" customHeight="1" x14ac:dyDescent="0.25">
      <c r="A416" s="89">
        <v>926</v>
      </c>
      <c r="B416" s="86" t="s">
        <v>532</v>
      </c>
      <c r="C416" s="280"/>
      <c r="D416" s="280"/>
      <c r="E416" s="280"/>
      <c r="F416" s="280"/>
      <c r="G416" s="280"/>
      <c r="H416" s="280"/>
      <c r="I416" s="280"/>
      <c r="J416" s="280"/>
      <c r="K416" s="280"/>
      <c r="L416" s="280"/>
      <c r="M416" s="281">
        <f t="shared" si="69"/>
        <v>0</v>
      </c>
      <c r="N416" s="279"/>
    </row>
    <row r="417" spans="1:14" customFormat="1" ht="25.5" x14ac:dyDescent="0.25">
      <c r="A417" s="89">
        <v>927</v>
      </c>
      <c r="B417" s="86" t="s">
        <v>533</v>
      </c>
      <c r="C417" s="280"/>
      <c r="D417" s="280"/>
      <c r="E417" s="280"/>
      <c r="F417" s="280"/>
      <c r="G417" s="280"/>
      <c r="H417" s="280"/>
      <c r="I417" s="280"/>
      <c r="J417" s="280"/>
      <c r="K417" s="280"/>
      <c r="L417" s="280"/>
      <c r="M417" s="281">
        <f t="shared" si="69"/>
        <v>0</v>
      </c>
      <c r="N417" s="279"/>
    </row>
    <row r="418" spans="1:14" customFormat="1" ht="25.5" customHeight="1" x14ac:dyDescent="0.25">
      <c r="A418" s="89">
        <v>928</v>
      </c>
      <c r="B418" s="86" t="s">
        <v>534</v>
      </c>
      <c r="C418" s="280"/>
      <c r="D418" s="280"/>
      <c r="E418" s="280"/>
      <c r="F418" s="280"/>
      <c r="G418" s="280"/>
      <c r="H418" s="280"/>
      <c r="I418" s="280"/>
      <c r="J418" s="280"/>
      <c r="K418" s="280"/>
      <c r="L418" s="280"/>
      <c r="M418" s="281">
        <f t="shared" si="69"/>
        <v>0</v>
      </c>
      <c r="N418" s="279"/>
    </row>
    <row r="419" spans="1:14" customFormat="1" ht="25.5" customHeight="1" x14ac:dyDescent="0.25">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x14ac:dyDescent="0.25">
      <c r="A420" s="89">
        <v>931</v>
      </c>
      <c r="B420" s="86" t="s">
        <v>536</v>
      </c>
      <c r="C420" s="280"/>
      <c r="D420" s="280"/>
      <c r="E420" s="280"/>
      <c r="F420" s="280"/>
      <c r="G420" s="280"/>
      <c r="H420" s="280"/>
      <c r="I420" s="280"/>
      <c r="J420" s="280"/>
      <c r="K420" s="280"/>
      <c r="L420" s="280"/>
      <c r="M420" s="281">
        <f t="shared" si="69"/>
        <v>0</v>
      </c>
      <c r="N420" s="279"/>
    </row>
    <row r="421" spans="1:14" customFormat="1" ht="25.5" customHeight="1" x14ac:dyDescent="0.25">
      <c r="A421" s="89">
        <v>932</v>
      </c>
      <c r="B421" s="86" t="s">
        <v>537</v>
      </c>
      <c r="C421" s="280"/>
      <c r="D421" s="280"/>
      <c r="E421" s="280"/>
      <c r="F421" s="280"/>
      <c r="G421" s="280"/>
      <c r="H421" s="280"/>
      <c r="I421" s="280"/>
      <c r="J421" s="280"/>
      <c r="K421" s="280"/>
      <c r="L421" s="280"/>
      <c r="M421" s="281">
        <f t="shared" si="69"/>
        <v>0</v>
      </c>
      <c r="N421" s="279"/>
    </row>
    <row r="422" spans="1:14" customFormat="1" ht="25.5" customHeight="1" x14ac:dyDescent="0.25">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x14ac:dyDescent="0.25">
      <c r="A423" s="89">
        <v>941</v>
      </c>
      <c r="B423" s="86" t="s">
        <v>539</v>
      </c>
      <c r="C423" s="280"/>
      <c r="D423" s="280"/>
      <c r="E423" s="280"/>
      <c r="F423" s="280"/>
      <c r="G423" s="280"/>
      <c r="H423" s="280"/>
      <c r="I423" s="280"/>
      <c r="J423" s="280"/>
      <c r="K423" s="280"/>
      <c r="L423" s="280"/>
      <c r="M423" s="281">
        <f t="shared" si="69"/>
        <v>0</v>
      </c>
      <c r="N423" s="279"/>
    </row>
    <row r="424" spans="1:14" customFormat="1" ht="25.5" customHeight="1" x14ac:dyDescent="0.25">
      <c r="A424" s="89">
        <v>942</v>
      </c>
      <c r="B424" s="86" t="s">
        <v>540</v>
      </c>
      <c r="C424" s="280"/>
      <c r="D424" s="280"/>
      <c r="E424" s="280"/>
      <c r="F424" s="280"/>
      <c r="G424" s="280"/>
      <c r="H424" s="280"/>
      <c r="I424" s="280"/>
      <c r="J424" s="280"/>
      <c r="K424" s="280"/>
      <c r="L424" s="280"/>
      <c r="M424" s="281">
        <f t="shared" si="69"/>
        <v>0</v>
      </c>
      <c r="N424" s="279"/>
    </row>
    <row r="425" spans="1:14" customFormat="1" ht="25.5" customHeight="1" x14ac:dyDescent="0.25">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x14ac:dyDescent="0.25">
      <c r="A426" s="89">
        <v>951</v>
      </c>
      <c r="B426" s="86" t="s">
        <v>542</v>
      </c>
      <c r="C426" s="280"/>
      <c r="D426" s="280"/>
      <c r="E426" s="280"/>
      <c r="F426" s="280"/>
      <c r="G426" s="280"/>
      <c r="H426" s="280"/>
      <c r="I426" s="280"/>
      <c r="J426" s="280"/>
      <c r="K426" s="280"/>
      <c r="L426" s="280"/>
      <c r="M426" s="281">
        <f t="shared" si="69"/>
        <v>0</v>
      </c>
      <c r="N426" s="279"/>
    </row>
    <row r="427" spans="1:14" customFormat="1" ht="25.5" customHeight="1" x14ac:dyDescent="0.25">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x14ac:dyDescent="0.25">
      <c r="A428" s="89">
        <v>961</v>
      </c>
      <c r="B428" s="86" t="s">
        <v>544</v>
      </c>
      <c r="C428" s="291"/>
      <c r="D428" s="291"/>
      <c r="E428" s="291"/>
      <c r="F428" s="291"/>
      <c r="G428" s="291"/>
      <c r="H428" s="291"/>
      <c r="I428" s="291"/>
      <c r="J428" s="291"/>
      <c r="K428" s="291"/>
      <c r="L428" s="291"/>
      <c r="M428" s="281">
        <f t="shared" si="69"/>
        <v>0</v>
      </c>
      <c r="N428" s="279"/>
    </row>
    <row r="429" spans="1:14" customFormat="1" ht="36" customHeight="1" x14ac:dyDescent="0.25">
      <c r="A429" s="89">
        <v>962</v>
      </c>
      <c r="B429" s="86" t="s">
        <v>545</v>
      </c>
      <c r="C429" s="291"/>
      <c r="D429" s="291"/>
      <c r="E429" s="291"/>
      <c r="F429" s="291"/>
      <c r="G429" s="291"/>
      <c r="H429" s="291"/>
      <c r="I429" s="291"/>
      <c r="J429" s="291"/>
      <c r="K429" s="291"/>
      <c r="L429" s="291"/>
      <c r="M429" s="281">
        <f t="shared" si="69"/>
        <v>0</v>
      </c>
      <c r="N429" s="279"/>
    </row>
    <row r="430" spans="1:14" customFormat="1" ht="25.5" customHeight="1" x14ac:dyDescent="0.25">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x14ac:dyDescent="0.25">
      <c r="A431" s="89">
        <v>991</v>
      </c>
      <c r="B431" s="86" t="s">
        <v>547</v>
      </c>
      <c r="C431" s="280"/>
      <c r="D431" s="280"/>
      <c r="E431" s="280"/>
      <c r="F431" s="280"/>
      <c r="G431" s="280"/>
      <c r="H431" s="280"/>
      <c r="I431" s="280"/>
      <c r="J431" s="280"/>
      <c r="K431" s="280"/>
      <c r="L431" s="280"/>
      <c r="M431" s="281">
        <f t="shared" si="69"/>
        <v>0</v>
      </c>
      <c r="N431" s="279"/>
    </row>
    <row r="432" spans="1:14" customFormat="1" ht="3" customHeight="1" x14ac:dyDescent="0.25">
      <c r="A432" s="145"/>
      <c r="B432" s="146"/>
      <c r="C432" s="293"/>
      <c r="D432" s="293"/>
      <c r="E432" s="293"/>
      <c r="F432" s="293"/>
      <c r="G432" s="293"/>
      <c r="H432" s="293"/>
      <c r="I432" s="293"/>
      <c r="J432" s="293"/>
      <c r="K432" s="293"/>
      <c r="L432" s="293"/>
      <c r="M432" s="294"/>
      <c r="N432" s="279"/>
    </row>
    <row r="433" spans="1:15" s="178" customFormat="1" ht="25.5" customHeight="1" thickBot="1" x14ac:dyDescent="0.3">
      <c r="A433" s="179"/>
      <c r="B433" s="180" t="s">
        <v>548</v>
      </c>
      <c r="C433" s="295">
        <f>C6+C43+C108+C193+C253+C312+C334+C382+C400</f>
        <v>0</v>
      </c>
      <c r="D433" s="295">
        <f>D6+D43+D108+D193+D253+D312+D334+D382+D400</f>
        <v>0</v>
      </c>
      <c r="E433" s="295">
        <f t="shared" ref="E433:M433" si="79">E6+E43+E108+E193+E253+E312+E334+E382+E400</f>
        <v>0</v>
      </c>
      <c r="F433" s="295">
        <f t="shared" si="79"/>
        <v>12991800</v>
      </c>
      <c r="G433" s="295">
        <f t="shared" si="79"/>
        <v>42887443</v>
      </c>
      <c r="H433" s="295">
        <f t="shared" si="79"/>
        <v>0</v>
      </c>
      <c r="I433" s="295">
        <f t="shared" si="79"/>
        <v>0</v>
      </c>
      <c r="J433" s="295">
        <f t="shared" si="79"/>
        <v>24503661</v>
      </c>
      <c r="K433" s="295">
        <f t="shared" si="79"/>
        <v>120000</v>
      </c>
      <c r="L433" s="295">
        <f t="shared" si="79"/>
        <v>0</v>
      </c>
      <c r="M433" s="297">
        <f t="shared" si="79"/>
        <v>80502904</v>
      </c>
      <c r="N433" s="296">
        <f>N6+N43+N108+N193+N253+N312+N334+N382+N400</f>
        <v>0</v>
      </c>
      <c r="O433" s="181"/>
    </row>
    <row r="434" spans="1:15" ht="15" hidden="1" x14ac:dyDescent="0.25"/>
    <row r="435" spans="1:15" ht="15.75" hidden="1" x14ac:dyDescent="0.25">
      <c r="O435" s="51"/>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pageSetUpPr fitToPage="1"/>
  </sheetPr>
  <dimension ref="A1:L96"/>
  <sheetViews>
    <sheetView showGridLines="0" topLeftCell="E1" zoomScale="85" zoomScaleNormal="85" workbookViewId="0">
      <selection activeCell="K16" sqref="K16"/>
    </sheetView>
  </sheetViews>
  <sheetFormatPr baseColWidth="10" defaultColWidth="11.42578125" defaultRowHeight="12.75" customHeight="1" x14ac:dyDescent="0.2"/>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x14ac:dyDescent="0.2">
      <c r="A1" s="441" t="s">
        <v>1087</v>
      </c>
      <c r="B1" s="442"/>
      <c r="C1" s="442"/>
      <c r="D1" s="442"/>
      <c r="E1" s="442"/>
      <c r="F1" s="442"/>
      <c r="G1" s="442"/>
      <c r="H1" s="442"/>
      <c r="I1" s="442"/>
      <c r="J1" s="442"/>
      <c r="K1" s="442"/>
      <c r="L1" s="442"/>
    </row>
    <row r="2" spans="1:12" ht="27.75" customHeight="1" x14ac:dyDescent="0.2">
      <c r="A2" s="443" t="str">
        <f>'ESTIMACIÓN DE INGRESOS'!A2:C2</f>
        <v>Nombre del Municipio: Tecalitlán</v>
      </c>
      <c r="B2" s="444"/>
      <c r="C2" s="444"/>
      <c r="D2" s="444"/>
      <c r="E2" s="444"/>
      <c r="F2" s="444"/>
      <c r="G2" s="444"/>
      <c r="H2" s="444"/>
      <c r="I2" s="444"/>
      <c r="J2" s="444"/>
      <c r="K2" s="444"/>
      <c r="L2" s="444"/>
    </row>
    <row r="3" spans="1:12" ht="17.25" customHeight="1" x14ac:dyDescent="0.2">
      <c r="A3" s="448" t="s">
        <v>5</v>
      </c>
      <c r="B3" s="448"/>
      <c r="C3" s="448"/>
      <c r="D3" s="448"/>
      <c r="E3" s="445" t="s">
        <v>1078</v>
      </c>
      <c r="F3" s="445" t="s">
        <v>1079</v>
      </c>
      <c r="G3" s="446" t="s">
        <v>894</v>
      </c>
      <c r="H3" s="445" t="s">
        <v>895</v>
      </c>
      <c r="I3" s="447" t="s">
        <v>896</v>
      </c>
      <c r="J3" s="445" t="s">
        <v>1077</v>
      </c>
      <c r="K3" s="445" t="s">
        <v>1080</v>
      </c>
      <c r="L3" s="445" t="s">
        <v>1081</v>
      </c>
    </row>
    <row r="4" spans="1:12" ht="10.9" customHeight="1" x14ac:dyDescent="0.2">
      <c r="A4" s="448"/>
      <c r="B4" s="448"/>
      <c r="C4" s="448"/>
      <c r="D4" s="448"/>
      <c r="E4" s="445"/>
      <c r="F4" s="445"/>
      <c r="G4" s="446"/>
      <c r="H4" s="445"/>
      <c r="I4" s="447"/>
      <c r="J4" s="445"/>
      <c r="K4" s="445"/>
      <c r="L4" s="445"/>
    </row>
    <row r="5" spans="1:12" ht="17.45" customHeight="1" x14ac:dyDescent="0.2">
      <c r="A5" s="367" t="s">
        <v>6</v>
      </c>
      <c r="B5" s="368"/>
      <c r="C5" s="368"/>
      <c r="D5" s="368"/>
      <c r="E5" s="368"/>
      <c r="F5" s="368"/>
      <c r="G5" s="368"/>
      <c r="H5" s="367"/>
      <c r="I5" s="369"/>
      <c r="J5" s="45"/>
      <c r="K5" s="45"/>
      <c r="L5" s="359"/>
    </row>
    <row r="6" spans="1:12" ht="17.45" customHeight="1" x14ac:dyDescent="0.2">
      <c r="A6" s="227">
        <v>1</v>
      </c>
      <c r="B6" s="456" t="s">
        <v>7</v>
      </c>
      <c r="C6" s="456"/>
      <c r="D6" s="456"/>
      <c r="E6" s="300">
        <f>SUM(E7:E15)</f>
        <v>0</v>
      </c>
      <c r="F6" s="300">
        <f>SUM(F7:F15)</f>
        <v>0</v>
      </c>
      <c r="G6" s="370">
        <f>SUM(G7:G15)</f>
        <v>5969458</v>
      </c>
      <c r="H6" s="377">
        <f>SUM(H7:H15)</f>
        <v>6283334</v>
      </c>
      <c r="I6" s="228" t="e">
        <f>H6/E6-1</f>
        <v>#DIV/0!</v>
      </c>
      <c r="J6" s="300">
        <f>SUM(J7:J15)</f>
        <v>6597500</v>
      </c>
      <c r="K6" s="300">
        <f>SUM(K7:K15)</f>
        <v>0</v>
      </c>
      <c r="L6" s="360">
        <f>SUM(L7:L15)</f>
        <v>0</v>
      </c>
    </row>
    <row r="7" spans="1:12" ht="15" customHeight="1" x14ac:dyDescent="0.2">
      <c r="A7" s="122">
        <v>1.1000000000000001</v>
      </c>
      <c r="B7" s="464" t="s">
        <v>8</v>
      </c>
      <c r="C7" s="464"/>
      <c r="D7" s="464"/>
      <c r="E7" s="301"/>
      <c r="F7" s="301"/>
      <c r="G7" s="371">
        <v>31262</v>
      </c>
      <c r="H7" s="378">
        <f>'ESTIMACIÓN DE INGRESOS'!$C$7</f>
        <v>31485</v>
      </c>
      <c r="I7" s="123" t="e">
        <f>H7/E7-1</f>
        <v>#DIV/0!</v>
      </c>
      <c r="J7" s="301">
        <v>33059</v>
      </c>
      <c r="K7" s="301"/>
      <c r="L7" s="361"/>
    </row>
    <row r="8" spans="1:12" ht="15" customHeight="1" x14ac:dyDescent="0.2">
      <c r="A8" s="122">
        <v>1.2</v>
      </c>
      <c r="B8" s="464" t="s">
        <v>9</v>
      </c>
      <c r="C8" s="464"/>
      <c r="D8" s="464"/>
      <c r="E8" s="301"/>
      <c r="F8" s="301"/>
      <c r="G8" s="371">
        <v>5782772</v>
      </c>
      <c r="H8" s="378">
        <f>'ESTIMACIÓN DE INGRESOS'!$C$9</f>
        <v>6014441</v>
      </c>
      <c r="I8" s="123" t="e">
        <f t="shared" ref="I8:I28" si="0">H8/E8-1</f>
        <v>#DIV/0!</v>
      </c>
      <c r="J8" s="301">
        <v>6315163</v>
      </c>
      <c r="K8" s="301"/>
      <c r="L8" s="361"/>
    </row>
    <row r="9" spans="1:12" ht="15" customHeight="1" x14ac:dyDescent="0.2">
      <c r="A9" s="122">
        <v>1.3</v>
      </c>
      <c r="B9" s="464" t="s">
        <v>10</v>
      </c>
      <c r="C9" s="464"/>
      <c r="D9" s="464"/>
      <c r="E9" s="302"/>
      <c r="F9" s="302"/>
      <c r="G9" s="372"/>
      <c r="H9" s="378">
        <f>'ESTIMACIÓN DE INGRESOS'!C13</f>
        <v>0</v>
      </c>
      <c r="I9" s="123" t="e">
        <f t="shared" si="0"/>
        <v>#DIV/0!</v>
      </c>
      <c r="J9" s="302"/>
      <c r="K9" s="302"/>
      <c r="L9" s="362"/>
    </row>
    <row r="10" spans="1:12" ht="15" customHeight="1" x14ac:dyDescent="0.2">
      <c r="A10" s="122">
        <v>1.4</v>
      </c>
      <c r="B10" s="464" t="s">
        <v>11</v>
      </c>
      <c r="C10" s="464"/>
      <c r="D10" s="464"/>
      <c r="E10" s="302"/>
      <c r="F10" s="302"/>
      <c r="G10" s="372"/>
      <c r="H10" s="378">
        <f>'ESTIMACIÓN DE INGRESOS'!C14</f>
        <v>0</v>
      </c>
      <c r="I10" s="123" t="e">
        <f t="shared" si="0"/>
        <v>#DIV/0!</v>
      </c>
      <c r="J10" s="302"/>
      <c r="K10" s="302"/>
      <c r="L10" s="362"/>
    </row>
    <row r="11" spans="1:12" ht="15" customHeight="1" x14ac:dyDescent="0.2">
      <c r="A11" s="122">
        <v>1.5</v>
      </c>
      <c r="B11" s="464" t="s">
        <v>12</v>
      </c>
      <c r="C11" s="464"/>
      <c r="D11" s="464"/>
      <c r="E11" s="302"/>
      <c r="F11" s="302"/>
      <c r="G11" s="372"/>
      <c r="H11" s="378">
        <f>'ESTIMACIÓN DE INGRESOS'!C15</f>
        <v>0</v>
      </c>
      <c r="I11" s="123" t="e">
        <f t="shared" si="0"/>
        <v>#DIV/0!</v>
      </c>
      <c r="J11" s="302"/>
      <c r="K11" s="302"/>
      <c r="L11" s="362"/>
    </row>
    <row r="12" spans="1:12" ht="15" customHeight="1" x14ac:dyDescent="0.2">
      <c r="A12" s="122">
        <v>1.6</v>
      </c>
      <c r="B12" s="464" t="s">
        <v>13</v>
      </c>
      <c r="C12" s="464"/>
      <c r="D12" s="464"/>
      <c r="E12" s="302"/>
      <c r="F12" s="302"/>
      <c r="G12" s="372"/>
      <c r="H12" s="378">
        <f>'ESTIMACIÓN DE INGRESOS'!C16</f>
        <v>0</v>
      </c>
      <c r="I12" s="123" t="e">
        <f t="shared" si="0"/>
        <v>#DIV/0!</v>
      </c>
      <c r="J12" s="302"/>
      <c r="K12" s="302"/>
      <c r="L12" s="362"/>
    </row>
    <row r="13" spans="1:12" ht="15" customHeight="1" x14ac:dyDescent="0.2">
      <c r="A13" s="122">
        <v>1.7</v>
      </c>
      <c r="B13" s="460" t="s">
        <v>1092</v>
      </c>
      <c r="C13" s="461"/>
      <c r="D13" s="462"/>
      <c r="E13" s="301"/>
      <c r="F13" s="301"/>
      <c r="G13" s="371">
        <v>128780</v>
      </c>
      <c r="H13" s="378">
        <f>'ESTIMACIÓN DE INGRESOS'!C17</f>
        <v>237408</v>
      </c>
      <c r="I13" s="123" t="e">
        <f t="shared" si="0"/>
        <v>#DIV/0!</v>
      </c>
      <c r="J13" s="301">
        <v>249278</v>
      </c>
      <c r="K13" s="301"/>
      <c r="L13" s="361"/>
    </row>
    <row r="14" spans="1:12" ht="15" customHeight="1" x14ac:dyDescent="0.2">
      <c r="A14" s="122">
        <v>1.8</v>
      </c>
      <c r="B14" s="460" t="s">
        <v>14</v>
      </c>
      <c r="C14" s="461"/>
      <c r="D14" s="462"/>
      <c r="E14" s="301"/>
      <c r="F14" s="301"/>
      <c r="G14" s="371">
        <v>26644</v>
      </c>
      <c r="H14" s="378">
        <f>'ESTIMACIÓN DE INGRESOS'!C23</f>
        <v>0</v>
      </c>
      <c r="I14" s="124" t="e">
        <f t="shared" ref="I14" si="1">H14/E14-1</f>
        <v>#DIV/0!</v>
      </c>
      <c r="J14" s="301"/>
      <c r="K14" s="301"/>
      <c r="L14" s="361"/>
    </row>
    <row r="15" spans="1:12" ht="24.6" customHeight="1" x14ac:dyDescent="0.2">
      <c r="A15" s="122">
        <v>1.9</v>
      </c>
      <c r="B15" s="463" t="s">
        <v>1089</v>
      </c>
      <c r="C15" s="461"/>
      <c r="D15" s="462"/>
      <c r="E15" s="301"/>
      <c r="F15" s="301"/>
      <c r="G15" s="371"/>
      <c r="H15" s="378">
        <f>'ESTIMACIÓN DE INGRESOS'!C24</f>
        <v>0</v>
      </c>
      <c r="I15" s="124" t="e">
        <f t="shared" si="0"/>
        <v>#DIV/0!</v>
      </c>
      <c r="J15" s="301"/>
      <c r="K15" s="301"/>
      <c r="L15" s="361"/>
    </row>
    <row r="16" spans="1:12" ht="17.45" customHeight="1" x14ac:dyDescent="0.2">
      <c r="A16" s="223">
        <v>2</v>
      </c>
      <c r="B16" s="453" t="s">
        <v>15</v>
      </c>
      <c r="C16" s="453"/>
      <c r="D16" s="453"/>
      <c r="E16" s="303">
        <f>SUM(E17:E21)</f>
        <v>0</v>
      </c>
      <c r="F16" s="303">
        <f>SUM(F17:F21)</f>
        <v>0</v>
      </c>
      <c r="G16" s="373">
        <f>SUM(G17:G21)</f>
        <v>0</v>
      </c>
      <c r="H16" s="379">
        <f>SUM(H17:H21)</f>
        <v>0</v>
      </c>
      <c r="I16" s="224" t="e">
        <f t="shared" si="0"/>
        <v>#DIV/0!</v>
      </c>
      <c r="J16" s="303">
        <f>SUM(J17:J21)</f>
        <v>0</v>
      </c>
      <c r="K16" s="303">
        <f>SUM(K17:K21)</f>
        <v>0</v>
      </c>
      <c r="L16" s="363">
        <f>SUM(L17:L21)</f>
        <v>0</v>
      </c>
    </row>
    <row r="17" spans="1:12" x14ac:dyDescent="0.2">
      <c r="A17" s="122">
        <v>2.1</v>
      </c>
      <c r="B17" s="460" t="s">
        <v>851</v>
      </c>
      <c r="C17" s="461"/>
      <c r="D17" s="462"/>
      <c r="E17" s="301"/>
      <c r="F17" s="301"/>
      <c r="G17" s="371"/>
      <c r="H17" s="378">
        <f>'ESTIMACIÓN DE INGRESOS'!C26</f>
        <v>0</v>
      </c>
      <c r="I17" s="123" t="e">
        <f>H17/E17-1</f>
        <v>#DIV/0!</v>
      </c>
      <c r="J17" s="301"/>
      <c r="K17" s="301"/>
      <c r="L17" s="361"/>
    </row>
    <row r="18" spans="1:12" ht="15" customHeight="1" x14ac:dyDescent="0.2">
      <c r="A18" s="122">
        <v>2.2000000000000002</v>
      </c>
      <c r="B18" s="460" t="s">
        <v>852</v>
      </c>
      <c r="C18" s="461"/>
      <c r="D18" s="462"/>
      <c r="E18" s="302"/>
      <c r="F18" s="302"/>
      <c r="G18" s="372"/>
      <c r="H18" s="378">
        <f>'ESTIMACIÓN DE INGRESOS'!C27</f>
        <v>0</v>
      </c>
      <c r="I18" s="123" t="e">
        <f>H18/E18-1</f>
        <v>#DIV/0!</v>
      </c>
      <c r="J18" s="302"/>
      <c r="K18" s="302"/>
      <c r="L18" s="362"/>
    </row>
    <row r="19" spans="1:12" ht="15" customHeight="1" x14ac:dyDescent="0.2">
      <c r="A19" s="122">
        <v>2.2999999999999998</v>
      </c>
      <c r="B19" s="460" t="s">
        <v>853</v>
      </c>
      <c r="C19" s="461"/>
      <c r="D19" s="462"/>
      <c r="E19" s="302"/>
      <c r="F19" s="302"/>
      <c r="G19" s="372"/>
      <c r="H19" s="378">
        <f>'ESTIMACIÓN DE INGRESOS'!C28</f>
        <v>0</v>
      </c>
      <c r="I19" s="123" t="e">
        <f>H19/E19-1</f>
        <v>#DIV/0!</v>
      </c>
      <c r="J19" s="302"/>
      <c r="K19" s="302"/>
      <c r="L19" s="362"/>
    </row>
    <row r="20" spans="1:12" ht="15" customHeight="1" x14ac:dyDescent="0.2">
      <c r="A20" s="122">
        <v>2.4</v>
      </c>
      <c r="B20" s="460" t="s">
        <v>854</v>
      </c>
      <c r="C20" s="461"/>
      <c r="D20" s="462"/>
      <c r="E20" s="301"/>
      <c r="F20" s="301"/>
      <c r="G20" s="371"/>
      <c r="H20" s="378">
        <f>'ESTIMACIÓN DE INGRESOS'!C29</f>
        <v>0</v>
      </c>
      <c r="I20" s="123" t="e">
        <f>H20/E20-1</f>
        <v>#DIV/0!</v>
      </c>
      <c r="J20" s="301"/>
      <c r="K20" s="301"/>
      <c r="L20" s="361"/>
    </row>
    <row r="21" spans="1:12" ht="15" customHeight="1" x14ac:dyDescent="0.2">
      <c r="A21" s="122">
        <v>2.5</v>
      </c>
      <c r="B21" s="460" t="s">
        <v>1090</v>
      </c>
      <c r="C21" s="461"/>
      <c r="D21" s="462"/>
      <c r="E21" s="301"/>
      <c r="F21" s="301"/>
      <c r="G21" s="371"/>
      <c r="H21" s="378">
        <f>'ESTIMACIÓN DE INGRESOS'!C30</f>
        <v>0</v>
      </c>
      <c r="I21" s="123" t="e">
        <f>H21/E21-1</f>
        <v>#DIV/0!</v>
      </c>
      <c r="J21" s="301"/>
      <c r="K21" s="301"/>
      <c r="L21" s="361"/>
    </row>
    <row r="22" spans="1:12" ht="16.899999999999999" customHeight="1" x14ac:dyDescent="0.2">
      <c r="A22" s="223">
        <v>3</v>
      </c>
      <c r="B22" s="453" t="s">
        <v>16</v>
      </c>
      <c r="C22" s="453"/>
      <c r="D22" s="453"/>
      <c r="E22" s="303">
        <f>SUM(E23:E24)</f>
        <v>0</v>
      </c>
      <c r="F22" s="303">
        <f>SUM(F23:F24)</f>
        <v>0</v>
      </c>
      <c r="G22" s="373">
        <f>SUM(G23:G24)</f>
        <v>72664</v>
      </c>
      <c r="H22" s="379">
        <f>SUM(H23:H24)</f>
        <v>0</v>
      </c>
      <c r="I22" s="225" t="e">
        <f t="shared" si="0"/>
        <v>#DIV/0!</v>
      </c>
      <c r="J22" s="303">
        <f>SUM(J23:J24)</f>
        <v>0</v>
      </c>
      <c r="K22" s="303">
        <f>SUM(K23:K24)</f>
        <v>0</v>
      </c>
      <c r="L22" s="363">
        <f>SUM(L23:L24)</f>
        <v>0</v>
      </c>
    </row>
    <row r="23" spans="1:12" ht="15" customHeight="1" x14ac:dyDescent="0.2">
      <c r="A23" s="122">
        <v>3.1</v>
      </c>
      <c r="B23" s="464" t="s">
        <v>17</v>
      </c>
      <c r="C23" s="464"/>
      <c r="D23" s="464"/>
      <c r="E23" s="302"/>
      <c r="F23" s="302"/>
      <c r="G23" s="372">
        <v>72664</v>
      </c>
      <c r="H23" s="378">
        <f>'ESTIMACIÓN DE INGRESOS'!C32</f>
        <v>0</v>
      </c>
      <c r="I23" s="124" t="e">
        <f t="shared" si="0"/>
        <v>#DIV/0!</v>
      </c>
      <c r="J23" s="302"/>
      <c r="K23" s="302"/>
      <c r="L23" s="362"/>
    </row>
    <row r="24" spans="1:12" ht="22.9" customHeight="1" x14ac:dyDescent="0.2">
      <c r="A24" s="122">
        <v>3.9</v>
      </c>
      <c r="B24" s="465" t="s">
        <v>1091</v>
      </c>
      <c r="C24" s="464"/>
      <c r="D24" s="464"/>
      <c r="E24" s="302"/>
      <c r="F24" s="302"/>
      <c r="G24" s="372"/>
      <c r="H24" s="378">
        <f>'ESTIMACIÓN DE INGRESOS'!C33</f>
        <v>0</v>
      </c>
      <c r="I24" s="124" t="e">
        <f t="shared" si="0"/>
        <v>#DIV/0!</v>
      </c>
      <c r="J24" s="302"/>
      <c r="K24" s="302"/>
      <c r="L24" s="362"/>
    </row>
    <row r="25" spans="1:12" ht="19.149999999999999" customHeight="1" x14ac:dyDescent="0.2">
      <c r="A25" s="223">
        <v>4</v>
      </c>
      <c r="B25" s="453" t="s">
        <v>18</v>
      </c>
      <c r="C25" s="453"/>
      <c r="D25" s="453"/>
      <c r="E25" s="303">
        <f>SUM(E26:E31)</f>
        <v>0</v>
      </c>
      <c r="F25" s="303">
        <f>SUM(F26:F31)</f>
        <v>0</v>
      </c>
      <c r="G25" s="373">
        <f>SUM(G26:G31)</f>
        <v>5550219</v>
      </c>
      <c r="H25" s="379">
        <f>SUM(H26:H31)</f>
        <v>5775675</v>
      </c>
      <c r="I25" s="225" t="e">
        <f t="shared" si="0"/>
        <v>#DIV/0!</v>
      </c>
      <c r="J25" s="303">
        <f>SUM(J26:J31)</f>
        <v>6064458</v>
      </c>
      <c r="K25" s="303">
        <f>SUM(K26:K31)</f>
        <v>0</v>
      </c>
      <c r="L25" s="363">
        <f>SUM(L26:L31)</f>
        <v>0</v>
      </c>
    </row>
    <row r="26" spans="1:12" x14ac:dyDescent="0.2">
      <c r="A26" s="122">
        <v>4.0999999999999996</v>
      </c>
      <c r="B26" s="449" t="s">
        <v>846</v>
      </c>
      <c r="C26" s="449"/>
      <c r="D26" s="449"/>
      <c r="E26" s="301"/>
      <c r="F26" s="301"/>
      <c r="G26" s="371">
        <v>532298</v>
      </c>
      <c r="H26" s="378">
        <f>'ESTIMACIÓN DE INGRESOS'!$C$35</f>
        <v>554728</v>
      </c>
      <c r="I26" s="123" t="e">
        <f t="shared" si="0"/>
        <v>#DIV/0!</v>
      </c>
      <c r="J26" s="301">
        <v>582464</v>
      </c>
      <c r="K26" s="301"/>
      <c r="L26" s="361"/>
    </row>
    <row r="27" spans="1:12" ht="15" customHeight="1" x14ac:dyDescent="0.2">
      <c r="A27" s="122">
        <v>4.2</v>
      </c>
      <c r="B27" s="449" t="s">
        <v>1094</v>
      </c>
      <c r="C27" s="449"/>
      <c r="D27" s="449"/>
      <c r="E27" s="302"/>
      <c r="F27" s="302"/>
      <c r="G27" s="372"/>
      <c r="H27" s="380">
        <f>'ESTIMACIÓN DE INGRESOS'!C38</f>
        <v>0</v>
      </c>
      <c r="I27" s="298" t="e">
        <f t="shared" si="0"/>
        <v>#DIV/0!</v>
      </c>
      <c r="J27" s="302"/>
      <c r="K27" s="302"/>
      <c r="L27" s="362"/>
    </row>
    <row r="28" spans="1:12" ht="15" customHeight="1" x14ac:dyDescent="0.2">
      <c r="A28" s="122">
        <v>4.3</v>
      </c>
      <c r="B28" s="457" t="s">
        <v>847</v>
      </c>
      <c r="C28" s="458"/>
      <c r="D28" s="459"/>
      <c r="E28" s="302"/>
      <c r="F28" s="302"/>
      <c r="G28" s="372">
        <v>4948585</v>
      </c>
      <c r="H28" s="378">
        <f>'ESTIMACIÓN DE INGRESOS'!C39</f>
        <v>5148471</v>
      </c>
      <c r="I28" s="123" t="e">
        <f t="shared" si="0"/>
        <v>#DIV/0!</v>
      </c>
      <c r="J28" s="302">
        <v>5405895</v>
      </c>
      <c r="K28" s="302"/>
      <c r="L28" s="362"/>
    </row>
    <row r="29" spans="1:12" ht="15" customHeight="1" x14ac:dyDescent="0.2">
      <c r="A29" s="122">
        <v>4.4000000000000004</v>
      </c>
      <c r="B29" s="449" t="s">
        <v>848</v>
      </c>
      <c r="C29" s="449"/>
      <c r="D29" s="449"/>
      <c r="E29" s="301"/>
      <c r="F29" s="301"/>
      <c r="G29" s="371">
        <v>1238</v>
      </c>
      <c r="H29" s="378">
        <f>'ESTIMACIÓN DE INGRESOS'!C54</f>
        <v>1588</v>
      </c>
      <c r="I29" s="123" t="e">
        <f t="shared" ref="I29:I68" si="2">H29/E29-1</f>
        <v>#DIV/0!</v>
      </c>
      <c r="J29" s="301">
        <v>1667</v>
      </c>
      <c r="K29" s="301"/>
      <c r="L29" s="361"/>
    </row>
    <row r="30" spans="1:12" ht="15" customHeight="1" x14ac:dyDescent="0.2">
      <c r="A30" s="122">
        <v>4.5</v>
      </c>
      <c r="B30" s="449" t="s">
        <v>1005</v>
      </c>
      <c r="C30" s="449"/>
      <c r="D30" s="449"/>
      <c r="E30" s="301"/>
      <c r="F30" s="301"/>
      <c r="G30" s="371">
        <v>68098</v>
      </c>
      <c r="H30" s="378">
        <f>'ESTIMACIÓN DE INGRESOS'!C55</f>
        <v>70888</v>
      </c>
      <c r="I30" s="123" t="e">
        <f t="shared" ref="I30" si="3">H30/E30-1</f>
        <v>#DIV/0!</v>
      </c>
      <c r="J30" s="301">
        <v>74432</v>
      </c>
      <c r="K30" s="301"/>
      <c r="L30" s="361"/>
    </row>
    <row r="31" spans="1:12" ht="22.9" customHeight="1" x14ac:dyDescent="0.2">
      <c r="A31" s="122">
        <v>4.9000000000000004</v>
      </c>
      <c r="B31" s="449" t="s">
        <v>1093</v>
      </c>
      <c r="C31" s="449"/>
      <c r="D31" s="449"/>
      <c r="E31" s="301"/>
      <c r="F31" s="301"/>
      <c r="G31" s="371"/>
      <c r="H31" s="378">
        <f>'ESTIMACIÓN DE INGRESOS'!$C$60</f>
        <v>0</v>
      </c>
      <c r="I31" s="123" t="e">
        <f t="shared" si="2"/>
        <v>#DIV/0!</v>
      </c>
      <c r="J31" s="301"/>
      <c r="K31" s="301"/>
      <c r="L31" s="361"/>
    </row>
    <row r="32" spans="1:12" ht="19.899999999999999" customHeight="1" x14ac:dyDescent="0.2">
      <c r="A32" s="223">
        <v>5</v>
      </c>
      <c r="B32" s="453" t="s">
        <v>19</v>
      </c>
      <c r="C32" s="453"/>
      <c r="D32" s="453"/>
      <c r="E32" s="303">
        <f>SUM(E33:E35)</f>
        <v>0</v>
      </c>
      <c r="F32" s="303">
        <f>SUM(F33:F35)</f>
        <v>0</v>
      </c>
      <c r="G32" s="373">
        <f>SUM(G33:G35)</f>
        <v>237395</v>
      </c>
      <c r="H32" s="379">
        <f>SUM(H33:H35)</f>
        <v>247405</v>
      </c>
      <c r="I32" s="225" t="e">
        <f t="shared" si="2"/>
        <v>#DIV/0!</v>
      </c>
      <c r="J32" s="303">
        <f>SUM(J33:J35)</f>
        <v>259775</v>
      </c>
      <c r="K32" s="303">
        <f>SUM(K33:K35)</f>
        <v>0</v>
      </c>
      <c r="L32" s="363">
        <f>SUM(L33:L35)</f>
        <v>0</v>
      </c>
    </row>
    <row r="33" spans="1:12" ht="15" customHeight="1" x14ac:dyDescent="0.2">
      <c r="A33" s="122">
        <v>5.0999999999999996</v>
      </c>
      <c r="B33" s="449" t="s">
        <v>892</v>
      </c>
      <c r="C33" s="449"/>
      <c r="D33" s="449"/>
      <c r="E33" s="301"/>
      <c r="F33" s="301"/>
      <c r="G33" s="371">
        <v>237395</v>
      </c>
      <c r="H33" s="378">
        <f>'ESTIMACIÓN DE INGRESOS'!$C$62</f>
        <v>247405</v>
      </c>
      <c r="I33" s="123" t="e">
        <f t="shared" si="2"/>
        <v>#DIV/0!</v>
      </c>
      <c r="J33" s="301">
        <v>259775</v>
      </c>
      <c r="K33" s="301"/>
      <c r="L33" s="361"/>
    </row>
    <row r="34" spans="1:12" ht="15" customHeight="1" x14ac:dyDescent="0.2">
      <c r="A34" s="122">
        <v>5.2</v>
      </c>
      <c r="B34" s="449" t="s">
        <v>1006</v>
      </c>
      <c r="C34" s="449"/>
      <c r="D34" s="449"/>
      <c r="E34" s="301"/>
      <c r="F34" s="301"/>
      <c r="G34" s="371"/>
      <c r="H34" s="380">
        <f>'ESTIMACIÓN DE INGRESOS'!C66</f>
        <v>0</v>
      </c>
      <c r="I34" s="298" t="e">
        <f t="shared" si="2"/>
        <v>#DIV/0!</v>
      </c>
      <c r="J34" s="301"/>
      <c r="K34" s="301"/>
      <c r="L34" s="361"/>
    </row>
    <row r="35" spans="1:12" ht="21" customHeight="1" x14ac:dyDescent="0.2">
      <c r="A35" s="122">
        <v>5.9</v>
      </c>
      <c r="B35" s="449" t="s">
        <v>1007</v>
      </c>
      <c r="C35" s="449"/>
      <c r="D35" s="449"/>
      <c r="E35" s="301"/>
      <c r="F35" s="301"/>
      <c r="G35" s="371"/>
      <c r="H35" s="378">
        <f>'ESTIMACIÓN DE INGRESOS'!C67</f>
        <v>0</v>
      </c>
      <c r="I35" s="123" t="e">
        <f t="shared" si="2"/>
        <v>#DIV/0!</v>
      </c>
      <c r="J35" s="301"/>
      <c r="K35" s="301"/>
      <c r="L35" s="361"/>
    </row>
    <row r="36" spans="1:12" ht="21" customHeight="1" x14ac:dyDescent="0.2">
      <c r="A36" s="223">
        <v>6</v>
      </c>
      <c r="B36" s="453" t="s">
        <v>20</v>
      </c>
      <c r="C36" s="453"/>
      <c r="D36" s="453"/>
      <c r="E36" s="303">
        <f>SUM(E37:E40)</f>
        <v>0</v>
      </c>
      <c r="F36" s="303">
        <f>SUM(F37:F40)</f>
        <v>0</v>
      </c>
      <c r="G36" s="373">
        <f>SUM(G37:G40)</f>
        <v>30139</v>
      </c>
      <c r="H36" s="379">
        <f>SUM(H37:H40)</f>
        <v>28139</v>
      </c>
      <c r="I36" s="225" t="e">
        <f t="shared" si="2"/>
        <v>#DIV/0!</v>
      </c>
      <c r="J36" s="303">
        <f>SUM(J37:J40)</f>
        <v>29546</v>
      </c>
      <c r="K36" s="303">
        <f>SUM(K37:K40)</f>
        <v>0</v>
      </c>
      <c r="L36" s="363">
        <f>SUM(L37:L40)</f>
        <v>0</v>
      </c>
    </row>
    <row r="37" spans="1:12" ht="15" customHeight="1" x14ac:dyDescent="0.2">
      <c r="A37" s="122">
        <v>6.1</v>
      </c>
      <c r="B37" s="449" t="s">
        <v>893</v>
      </c>
      <c r="C37" s="449"/>
      <c r="D37" s="449"/>
      <c r="E37" s="301"/>
      <c r="F37" s="301"/>
      <c r="G37" s="371">
        <v>30139</v>
      </c>
      <c r="H37" s="378">
        <f>'ESTIMACIÓN DE INGRESOS'!$C$69</f>
        <v>28139</v>
      </c>
      <c r="I37" s="123" t="e">
        <f t="shared" si="2"/>
        <v>#DIV/0!</v>
      </c>
      <c r="J37" s="301">
        <v>29546</v>
      </c>
      <c r="K37" s="301"/>
      <c r="L37" s="361"/>
    </row>
    <row r="38" spans="1:12" ht="15" customHeight="1" x14ac:dyDescent="0.2">
      <c r="A38" s="122">
        <v>6.2</v>
      </c>
      <c r="B38" s="449" t="s">
        <v>1008</v>
      </c>
      <c r="C38" s="449"/>
      <c r="D38" s="449"/>
      <c r="E38" s="301"/>
      <c r="F38" s="301"/>
      <c r="G38" s="371"/>
      <c r="H38" s="378">
        <f>'ESTIMACIÓN DE INGRESOS'!C77</f>
        <v>0</v>
      </c>
      <c r="I38" s="123" t="e">
        <f t="shared" si="2"/>
        <v>#DIV/0!</v>
      </c>
      <c r="J38" s="301"/>
      <c r="K38" s="301"/>
      <c r="L38" s="361"/>
    </row>
    <row r="39" spans="1:12" ht="15" customHeight="1" x14ac:dyDescent="0.2">
      <c r="A39" s="122">
        <v>6.3</v>
      </c>
      <c r="B39" s="449" t="s">
        <v>1009</v>
      </c>
      <c r="C39" s="449"/>
      <c r="D39" s="449"/>
      <c r="E39" s="301"/>
      <c r="F39" s="301"/>
      <c r="G39" s="371"/>
      <c r="H39" s="378">
        <f>'ESTIMACIÓN DE INGRESOS'!C78</f>
        <v>0</v>
      </c>
      <c r="I39" s="123" t="e">
        <f t="shared" si="2"/>
        <v>#DIV/0!</v>
      </c>
      <c r="J39" s="301"/>
      <c r="K39" s="301"/>
      <c r="L39" s="361"/>
    </row>
    <row r="40" spans="1:12" ht="21.6" customHeight="1" x14ac:dyDescent="0.2">
      <c r="A40" s="122">
        <v>6.9</v>
      </c>
      <c r="B40" s="449" t="s">
        <v>1012</v>
      </c>
      <c r="C40" s="449"/>
      <c r="D40" s="449"/>
      <c r="E40" s="301"/>
      <c r="F40" s="301"/>
      <c r="G40" s="371"/>
      <c r="H40" s="378">
        <f>'ESTIMACIÓN DE INGRESOS'!C79</f>
        <v>0</v>
      </c>
      <c r="I40" s="123" t="e">
        <f t="shared" si="2"/>
        <v>#DIV/0!</v>
      </c>
      <c r="J40" s="301"/>
      <c r="K40" s="301"/>
      <c r="L40" s="361"/>
    </row>
    <row r="41" spans="1:12" ht="20.45" customHeight="1" x14ac:dyDescent="0.2">
      <c r="A41" s="223">
        <v>7</v>
      </c>
      <c r="B41" s="453" t="s">
        <v>1013</v>
      </c>
      <c r="C41" s="453"/>
      <c r="D41" s="453"/>
      <c r="E41" s="303">
        <f>SUM(E42:E50)</f>
        <v>0</v>
      </c>
      <c r="F41" s="303">
        <f>SUM(F42:F50)</f>
        <v>0</v>
      </c>
      <c r="G41" s="373">
        <f>SUM(G42:G50)</f>
        <v>8572</v>
      </c>
      <c r="H41" s="379">
        <f>SUM(H42:H50)</f>
        <v>0</v>
      </c>
      <c r="I41" s="225" t="e">
        <f t="shared" si="2"/>
        <v>#DIV/0!</v>
      </c>
      <c r="J41" s="303">
        <f>SUM(J42:J50)</f>
        <v>0</v>
      </c>
      <c r="K41" s="303">
        <f>SUM(K42:K50)</f>
        <v>0</v>
      </c>
      <c r="L41" s="363">
        <f>SUM(L42:L50)</f>
        <v>0</v>
      </c>
    </row>
    <row r="42" spans="1:12" ht="21.6" customHeight="1" x14ac:dyDescent="0.2">
      <c r="A42" s="122">
        <v>7.1</v>
      </c>
      <c r="B42" s="449" t="s">
        <v>1014</v>
      </c>
      <c r="C42" s="449"/>
      <c r="D42" s="449"/>
      <c r="E42" s="305"/>
      <c r="F42" s="305"/>
      <c r="G42" s="374"/>
      <c r="H42" s="378">
        <f>'ESTIMACIÓN DE INGRESOS'!C81</f>
        <v>0</v>
      </c>
      <c r="I42" s="123" t="e">
        <f t="shared" si="2"/>
        <v>#DIV/0!</v>
      </c>
      <c r="J42" s="305"/>
      <c r="K42" s="305"/>
      <c r="L42" s="364"/>
    </row>
    <row r="43" spans="1:12" ht="22.15" customHeight="1" x14ac:dyDescent="0.2">
      <c r="A43" s="122">
        <v>7.2</v>
      </c>
      <c r="B43" s="449" t="s">
        <v>1015</v>
      </c>
      <c r="C43" s="449"/>
      <c r="D43" s="449"/>
      <c r="E43" s="305"/>
      <c r="F43" s="305"/>
      <c r="G43" s="374"/>
      <c r="H43" s="378">
        <f>'ESTIMACIÓN DE INGRESOS'!C82</f>
        <v>0</v>
      </c>
      <c r="I43" s="123" t="e">
        <f t="shared" si="2"/>
        <v>#DIV/0!</v>
      </c>
      <c r="J43" s="305"/>
      <c r="K43" s="305"/>
      <c r="L43" s="364"/>
    </row>
    <row r="44" spans="1:12" ht="24.6" customHeight="1" x14ac:dyDescent="0.2">
      <c r="A44" s="122">
        <v>7.3</v>
      </c>
      <c r="B44" s="449" t="s">
        <v>1016</v>
      </c>
      <c r="C44" s="449"/>
      <c r="D44" s="449"/>
      <c r="E44" s="305"/>
      <c r="F44" s="305"/>
      <c r="G44" s="374"/>
      <c r="H44" s="378">
        <f>'ESTIMACIÓN DE INGRESOS'!C83</f>
        <v>0</v>
      </c>
      <c r="I44" s="123" t="e">
        <f t="shared" si="2"/>
        <v>#DIV/0!</v>
      </c>
      <c r="J44" s="305"/>
      <c r="K44" s="305"/>
      <c r="L44" s="364"/>
    </row>
    <row r="45" spans="1:12" ht="26.45" customHeight="1" x14ac:dyDescent="0.2">
      <c r="A45" s="122">
        <v>7.4</v>
      </c>
      <c r="B45" s="449" t="s">
        <v>1017</v>
      </c>
      <c r="C45" s="449"/>
      <c r="D45" s="449"/>
      <c r="E45" s="305"/>
      <c r="F45" s="305"/>
      <c r="G45" s="374"/>
      <c r="H45" s="378">
        <f>'ESTIMACIÓN DE INGRESOS'!C84</f>
        <v>0</v>
      </c>
      <c r="I45" s="123" t="e">
        <f t="shared" si="2"/>
        <v>#DIV/0!</v>
      </c>
      <c r="J45" s="305"/>
      <c r="K45" s="305"/>
      <c r="L45" s="364"/>
    </row>
    <row r="46" spans="1:12" ht="26.45" customHeight="1" x14ac:dyDescent="0.2">
      <c r="A46" s="122">
        <v>7.5</v>
      </c>
      <c r="B46" s="449" t="s">
        <v>1018</v>
      </c>
      <c r="C46" s="449"/>
      <c r="D46" s="449"/>
      <c r="E46" s="305"/>
      <c r="F46" s="305"/>
      <c r="G46" s="374"/>
      <c r="H46" s="378">
        <f>'ESTIMACIÓN DE INGRESOS'!C85</f>
        <v>0</v>
      </c>
      <c r="I46" s="123" t="e">
        <f t="shared" si="2"/>
        <v>#DIV/0!</v>
      </c>
      <c r="J46" s="305"/>
      <c r="K46" s="305"/>
      <c r="L46" s="364"/>
    </row>
    <row r="47" spans="1:12" ht="26.45" customHeight="1" x14ac:dyDescent="0.2">
      <c r="A47" s="122">
        <v>7.6</v>
      </c>
      <c r="B47" s="449" t="s">
        <v>1019</v>
      </c>
      <c r="C47" s="449"/>
      <c r="D47" s="449"/>
      <c r="E47" s="305"/>
      <c r="F47" s="305"/>
      <c r="G47" s="374"/>
      <c r="H47" s="378">
        <f>'ESTIMACIÓN DE INGRESOS'!C86</f>
        <v>0</v>
      </c>
      <c r="I47" s="123" t="e">
        <f t="shared" si="2"/>
        <v>#DIV/0!</v>
      </c>
      <c r="J47" s="305"/>
      <c r="K47" s="305"/>
      <c r="L47" s="364"/>
    </row>
    <row r="48" spans="1:12" ht="26.45" customHeight="1" x14ac:dyDescent="0.2">
      <c r="A48" s="122">
        <v>7.7</v>
      </c>
      <c r="B48" s="449" t="s">
        <v>1020</v>
      </c>
      <c r="C48" s="449"/>
      <c r="D48" s="449"/>
      <c r="E48" s="305"/>
      <c r="F48" s="305"/>
      <c r="G48" s="374"/>
      <c r="H48" s="378">
        <f>'ESTIMACIÓN DE INGRESOS'!C87</f>
        <v>0</v>
      </c>
      <c r="I48" s="123" t="e">
        <f t="shared" si="2"/>
        <v>#DIV/0!</v>
      </c>
      <c r="J48" s="305"/>
      <c r="K48" s="305"/>
      <c r="L48" s="364"/>
    </row>
    <row r="49" spans="1:12" ht="26.45" customHeight="1" x14ac:dyDescent="0.2">
      <c r="A49" s="122">
        <v>7.8</v>
      </c>
      <c r="B49" s="449" t="s">
        <v>1021</v>
      </c>
      <c r="C49" s="449"/>
      <c r="D49" s="449"/>
      <c r="E49" s="305"/>
      <c r="F49" s="305"/>
      <c r="G49" s="374"/>
      <c r="H49" s="378">
        <f>'ESTIMACIÓN DE INGRESOS'!C88</f>
        <v>0</v>
      </c>
      <c r="I49" s="123" t="e">
        <f t="shared" si="2"/>
        <v>#DIV/0!</v>
      </c>
      <c r="J49" s="305"/>
      <c r="K49" s="305"/>
      <c r="L49" s="364"/>
    </row>
    <row r="50" spans="1:12" ht="20.45" customHeight="1" x14ac:dyDescent="0.2">
      <c r="A50" s="122">
        <v>7.9</v>
      </c>
      <c r="B50" s="449" t="s">
        <v>1022</v>
      </c>
      <c r="C50" s="449"/>
      <c r="D50" s="449"/>
      <c r="E50" s="305"/>
      <c r="F50" s="305"/>
      <c r="G50" s="374">
        <v>8572</v>
      </c>
      <c r="H50" s="378">
        <f>'ESTIMACIÓN DE INGRESOS'!C89</f>
        <v>0</v>
      </c>
      <c r="I50" s="123" t="e">
        <f t="shared" si="2"/>
        <v>#DIV/0!</v>
      </c>
      <c r="J50" s="305"/>
      <c r="K50" s="305"/>
      <c r="L50" s="364"/>
    </row>
    <row r="51" spans="1:12" ht="24.6" customHeight="1" x14ac:dyDescent="0.2">
      <c r="A51" s="223">
        <v>8</v>
      </c>
      <c r="B51" s="453" t="s">
        <v>1023</v>
      </c>
      <c r="C51" s="453"/>
      <c r="D51" s="453"/>
      <c r="E51" s="303">
        <f>SUM(E52:E56)</f>
        <v>0</v>
      </c>
      <c r="F51" s="303">
        <f>SUM(F52:F56)</f>
        <v>0</v>
      </c>
      <c r="G51" s="373">
        <f>SUM(G52:G56)</f>
        <v>63075502</v>
      </c>
      <c r="H51" s="379">
        <f>SUM(H52:H56)</f>
        <v>66706151</v>
      </c>
      <c r="I51" s="225" t="e">
        <f t="shared" si="2"/>
        <v>#DIV/0!</v>
      </c>
      <c r="J51" s="303">
        <f>SUM(J52:J56)</f>
        <v>70041499</v>
      </c>
      <c r="K51" s="303">
        <f>SUM(K52:K56)</f>
        <v>0</v>
      </c>
      <c r="L51" s="363">
        <f>SUM(L52:L56)</f>
        <v>0</v>
      </c>
    </row>
    <row r="52" spans="1:12" x14ac:dyDescent="0.2">
      <c r="A52" s="122">
        <v>8.1</v>
      </c>
      <c r="B52" s="449" t="s">
        <v>22</v>
      </c>
      <c r="C52" s="449"/>
      <c r="D52" s="449"/>
      <c r="E52" s="301"/>
      <c r="F52" s="301"/>
      <c r="G52" s="371">
        <v>39438195</v>
      </c>
      <c r="H52" s="378">
        <f>'ESTIMACIÓN DE INGRESOS'!$C$91</f>
        <v>42202490</v>
      </c>
      <c r="I52" s="123" t="e">
        <f t="shared" si="2"/>
        <v>#DIV/0!</v>
      </c>
      <c r="J52" s="301">
        <v>44312615</v>
      </c>
      <c r="K52" s="301"/>
      <c r="L52" s="361"/>
    </row>
    <row r="53" spans="1:12" x14ac:dyDescent="0.2">
      <c r="A53" s="122">
        <v>8.1999999999999993</v>
      </c>
      <c r="B53" s="449" t="s">
        <v>23</v>
      </c>
      <c r="C53" s="449"/>
      <c r="D53" s="449"/>
      <c r="E53" s="301"/>
      <c r="F53" s="301"/>
      <c r="G53" s="371">
        <v>23637307</v>
      </c>
      <c r="H53" s="378">
        <f>'ESTIMACIÓN DE INGRESOS'!$C$94</f>
        <v>24503661</v>
      </c>
      <c r="I53" s="123" t="e">
        <f t="shared" si="2"/>
        <v>#DIV/0!</v>
      </c>
      <c r="J53" s="301">
        <v>25728884</v>
      </c>
      <c r="K53" s="301"/>
      <c r="L53" s="361"/>
    </row>
    <row r="54" spans="1:12" x14ac:dyDescent="0.2">
      <c r="A54" s="122">
        <v>8.3000000000000007</v>
      </c>
      <c r="B54" s="449" t="s">
        <v>24</v>
      </c>
      <c r="C54" s="449"/>
      <c r="D54" s="449"/>
      <c r="E54" s="301"/>
      <c r="F54" s="301"/>
      <c r="G54" s="371"/>
      <c r="H54" s="378">
        <f>'ESTIMACIÓN DE INGRESOS'!C99</f>
        <v>0</v>
      </c>
      <c r="I54" s="123" t="e">
        <f t="shared" si="2"/>
        <v>#DIV/0!</v>
      </c>
      <c r="J54" s="301"/>
      <c r="K54" s="301"/>
      <c r="L54" s="361"/>
    </row>
    <row r="55" spans="1:12" x14ac:dyDescent="0.2">
      <c r="A55" s="122">
        <v>8.4</v>
      </c>
      <c r="B55" s="449" t="s">
        <v>1024</v>
      </c>
      <c r="C55" s="449"/>
      <c r="D55" s="449"/>
      <c r="E55" s="301"/>
      <c r="F55" s="301"/>
      <c r="G55" s="371"/>
      <c r="H55" s="378">
        <f>'ESTIMACIÓN DE INGRESOS'!C100</f>
        <v>0</v>
      </c>
      <c r="I55" s="123" t="e">
        <f t="shared" si="2"/>
        <v>#DIV/0!</v>
      </c>
      <c r="J55" s="301"/>
      <c r="K55" s="301"/>
      <c r="L55" s="361"/>
    </row>
    <row r="56" spans="1:12" x14ac:dyDescent="0.2">
      <c r="A56" s="122">
        <v>8.5</v>
      </c>
      <c r="B56" s="449" t="s">
        <v>1025</v>
      </c>
      <c r="C56" s="449"/>
      <c r="D56" s="449"/>
      <c r="E56" s="301"/>
      <c r="F56" s="301"/>
      <c r="G56" s="371"/>
      <c r="H56" s="378">
        <f>'ESTIMACIÓN DE INGRESOS'!C101</f>
        <v>0</v>
      </c>
      <c r="I56" s="123" t="e">
        <f t="shared" si="2"/>
        <v>#DIV/0!</v>
      </c>
      <c r="J56" s="301"/>
      <c r="K56" s="301"/>
      <c r="L56" s="361"/>
    </row>
    <row r="57" spans="1:12" ht="24.75" customHeight="1" x14ac:dyDescent="0.2">
      <c r="A57" s="223">
        <v>9</v>
      </c>
      <c r="B57" s="453" t="s">
        <v>1026</v>
      </c>
      <c r="C57" s="453"/>
      <c r="D57" s="453"/>
      <c r="E57" s="303">
        <f>SUM(E58:E64)</f>
        <v>0</v>
      </c>
      <c r="F57" s="303">
        <f>SUM(F58:F64)</f>
        <v>0</v>
      </c>
      <c r="G57" s="373">
        <f>SUM(G58:G64)</f>
        <v>1725433</v>
      </c>
      <c r="H57" s="379">
        <f>SUM(H58:H64)</f>
        <v>1462200</v>
      </c>
      <c r="I57" s="225" t="e">
        <f t="shared" si="2"/>
        <v>#DIV/0!</v>
      </c>
      <c r="J57" s="303">
        <f>SUM(J58:J64)</f>
        <v>1535310</v>
      </c>
      <c r="K57" s="303">
        <f>SUM(K58:K64)</f>
        <v>0</v>
      </c>
      <c r="L57" s="363">
        <f>SUM(L58:L64)</f>
        <v>0</v>
      </c>
    </row>
    <row r="58" spans="1:12" x14ac:dyDescent="0.2">
      <c r="A58" s="122">
        <v>9.1</v>
      </c>
      <c r="B58" s="449" t="s">
        <v>1027</v>
      </c>
      <c r="C58" s="449"/>
      <c r="D58" s="449"/>
      <c r="E58" s="301"/>
      <c r="F58" s="301"/>
      <c r="G58" s="371"/>
      <c r="H58" s="378">
        <f>'ESTIMACIÓN DE INGRESOS'!C103</f>
        <v>0</v>
      </c>
      <c r="I58" s="123" t="e">
        <f t="shared" si="2"/>
        <v>#DIV/0!</v>
      </c>
      <c r="J58" s="301"/>
      <c r="K58" s="301"/>
      <c r="L58" s="361"/>
    </row>
    <row r="59" spans="1:12" x14ac:dyDescent="0.2">
      <c r="A59" s="122">
        <v>9.1999999999999993</v>
      </c>
      <c r="B59" s="449" t="s">
        <v>1028</v>
      </c>
      <c r="C59" s="449"/>
      <c r="D59" s="449"/>
      <c r="E59" s="302"/>
      <c r="F59" s="302"/>
      <c r="G59" s="372"/>
      <c r="H59" s="380">
        <f>'ESTIMACIÓN DE INGRESOS'!C104</f>
        <v>0</v>
      </c>
      <c r="I59" s="298" t="e">
        <f t="shared" si="2"/>
        <v>#DIV/0!</v>
      </c>
      <c r="J59" s="302"/>
      <c r="K59" s="302"/>
      <c r="L59" s="362"/>
    </row>
    <row r="60" spans="1:12" x14ac:dyDescent="0.2">
      <c r="A60" s="122">
        <v>9.3000000000000007</v>
      </c>
      <c r="B60" s="449" t="s">
        <v>1029</v>
      </c>
      <c r="C60" s="449"/>
      <c r="D60" s="449"/>
      <c r="E60" s="302"/>
      <c r="F60" s="302"/>
      <c r="G60" s="372">
        <v>1725433</v>
      </c>
      <c r="H60" s="378">
        <f>'ESTIMACIÓN DE INGRESOS'!C105</f>
        <v>1462200</v>
      </c>
      <c r="I60" s="123" t="e">
        <f t="shared" si="2"/>
        <v>#DIV/0!</v>
      </c>
      <c r="J60" s="302">
        <v>1535310</v>
      </c>
      <c r="K60" s="302"/>
      <c r="L60" s="362"/>
    </row>
    <row r="61" spans="1:12" x14ac:dyDescent="0.2">
      <c r="A61" s="122">
        <v>9.4</v>
      </c>
      <c r="B61" s="449" t="s">
        <v>1030</v>
      </c>
      <c r="C61" s="449"/>
      <c r="D61" s="449"/>
      <c r="E61" s="302"/>
      <c r="F61" s="302"/>
      <c r="G61" s="372"/>
      <c r="H61" s="380">
        <f>'ESTIMACIÓN DE INGRESOS'!C106</f>
        <v>0</v>
      </c>
      <c r="I61" s="298" t="e">
        <f t="shared" si="2"/>
        <v>#DIV/0!</v>
      </c>
      <c r="J61" s="302"/>
      <c r="K61" s="302"/>
      <c r="L61" s="362"/>
    </row>
    <row r="62" spans="1:12" x14ac:dyDescent="0.2">
      <c r="A62" s="122">
        <v>9.5</v>
      </c>
      <c r="B62" s="449" t="s">
        <v>66</v>
      </c>
      <c r="C62" s="449"/>
      <c r="D62" s="449"/>
      <c r="E62" s="302"/>
      <c r="F62" s="302"/>
      <c r="G62" s="372"/>
      <c r="H62" s="378">
        <f>'ESTIMACIÓN DE INGRESOS'!C107</f>
        <v>0</v>
      </c>
      <c r="I62" s="123" t="e">
        <f t="shared" si="2"/>
        <v>#DIV/0!</v>
      </c>
      <c r="J62" s="302"/>
      <c r="K62" s="302"/>
      <c r="L62" s="362"/>
    </row>
    <row r="63" spans="1:12" x14ac:dyDescent="0.2">
      <c r="A63" s="122">
        <v>9.6</v>
      </c>
      <c r="B63" s="449" t="s">
        <v>1031</v>
      </c>
      <c r="C63" s="449"/>
      <c r="D63" s="449"/>
      <c r="E63" s="302"/>
      <c r="F63" s="302"/>
      <c r="G63" s="372"/>
      <c r="H63" s="380">
        <f>'ESTIMACIÓN DE INGRESOS'!C108</f>
        <v>0</v>
      </c>
      <c r="I63" s="298" t="e">
        <f t="shared" si="2"/>
        <v>#DIV/0!</v>
      </c>
      <c r="J63" s="302"/>
      <c r="K63" s="302"/>
      <c r="L63" s="362"/>
    </row>
    <row r="64" spans="1:12" x14ac:dyDescent="0.2">
      <c r="A64" s="122">
        <v>9.6999999999999993</v>
      </c>
      <c r="B64" s="449" t="s">
        <v>1032</v>
      </c>
      <c r="C64" s="449"/>
      <c r="D64" s="449"/>
      <c r="E64" s="302"/>
      <c r="F64" s="302"/>
      <c r="G64" s="372"/>
      <c r="H64" s="378">
        <f>'ESTIMACIÓN DE INGRESOS'!C109</f>
        <v>0</v>
      </c>
      <c r="I64" s="125" t="e">
        <f t="shared" si="2"/>
        <v>#DIV/0!</v>
      </c>
      <c r="J64" s="302"/>
      <c r="K64" s="302"/>
      <c r="L64" s="362"/>
    </row>
    <row r="65" spans="1:12" ht="13.9" customHeight="1" x14ac:dyDescent="0.2">
      <c r="A65" s="223">
        <v>0</v>
      </c>
      <c r="B65" s="453" t="s">
        <v>25</v>
      </c>
      <c r="C65" s="453"/>
      <c r="D65" s="453"/>
      <c r="E65" s="303">
        <f>SUM(E66:E68)</f>
        <v>0</v>
      </c>
      <c r="F65" s="303">
        <f>SUM(F66:F68)</f>
        <v>0</v>
      </c>
      <c r="G65" s="373">
        <f>SUM(G66:G68)</f>
        <v>0</v>
      </c>
      <c r="H65" s="379">
        <f>SUM(H66:H68)</f>
        <v>0</v>
      </c>
      <c r="I65" s="225" t="e">
        <f>H65/E65-1</f>
        <v>#DIV/0!</v>
      </c>
      <c r="J65" s="303">
        <f>SUM(J66:J68)</f>
        <v>0</v>
      </c>
      <c r="K65" s="303">
        <f>SUM(K66:K68)</f>
        <v>0</v>
      </c>
      <c r="L65" s="363">
        <f>SUM(L66:L68)</f>
        <v>0</v>
      </c>
    </row>
    <row r="66" spans="1:12" ht="12.75" customHeight="1" x14ac:dyDescent="0.2">
      <c r="A66" s="122">
        <v>0.1</v>
      </c>
      <c r="B66" s="457" t="s">
        <v>849</v>
      </c>
      <c r="C66" s="458"/>
      <c r="D66" s="459"/>
      <c r="E66" s="306"/>
      <c r="F66" s="306"/>
      <c r="G66" s="375"/>
      <c r="H66" s="381">
        <f>'ESTIMACIÓN DE INGRESOS'!C111</f>
        <v>0</v>
      </c>
      <c r="I66" s="125" t="e">
        <f t="shared" si="2"/>
        <v>#DIV/0!</v>
      </c>
      <c r="J66" s="306"/>
      <c r="K66" s="306"/>
      <c r="L66" s="365"/>
    </row>
    <row r="67" spans="1:12" x14ac:dyDescent="0.2">
      <c r="A67" s="122">
        <v>0.2</v>
      </c>
      <c r="B67" s="457" t="s">
        <v>1033</v>
      </c>
      <c r="C67" s="458"/>
      <c r="D67" s="459"/>
      <c r="E67" s="306"/>
      <c r="F67" s="306"/>
      <c r="G67" s="375"/>
      <c r="H67" s="382">
        <f>'ESTIMACIÓN DE INGRESOS'!C112</f>
        <v>0</v>
      </c>
      <c r="I67" s="299" t="e">
        <f t="shared" si="2"/>
        <v>#DIV/0!</v>
      </c>
      <c r="J67" s="306"/>
      <c r="K67" s="306"/>
      <c r="L67" s="365"/>
    </row>
    <row r="68" spans="1:12" x14ac:dyDescent="0.2">
      <c r="A68" s="122">
        <v>0.3</v>
      </c>
      <c r="B68" s="339" t="s">
        <v>1034</v>
      </c>
      <c r="C68" s="340"/>
      <c r="D68" s="341"/>
      <c r="E68" s="306"/>
      <c r="F68" s="306"/>
      <c r="G68" s="375"/>
      <c r="H68" s="381">
        <f>'ESTIMACIÓN DE INGRESOS'!C113</f>
        <v>0</v>
      </c>
      <c r="I68" s="125" t="e">
        <f t="shared" si="2"/>
        <v>#DIV/0!</v>
      </c>
      <c r="J68" s="306"/>
      <c r="K68" s="306"/>
      <c r="L68" s="365"/>
    </row>
    <row r="69" spans="1:12" ht="22.9" customHeight="1" x14ac:dyDescent="0.2">
      <c r="A69" s="454" t="s">
        <v>139</v>
      </c>
      <c r="B69" s="455"/>
      <c r="C69" s="455"/>
      <c r="D69" s="455"/>
      <c r="E69" s="304">
        <f>SUM(E6+E16+E22+E25+E32+E36+E41+E51+E57+E65)</f>
        <v>0</v>
      </c>
      <c r="F69" s="304">
        <f>SUM(F6+F16+F22+F25+F32+F36+F41+F51+F57+F65)</f>
        <v>0</v>
      </c>
      <c r="G69" s="376">
        <f>SUM(G6+G16+G22+G25+G32+G36+G41+G51+G57+G65)</f>
        <v>76669382</v>
      </c>
      <c r="H69" s="383">
        <f>SUM(H6+H16+H22+H25+H32+H36+H41+H51+H57+H65)</f>
        <v>80502904</v>
      </c>
      <c r="I69" s="226" t="e">
        <f>H69/E69-1</f>
        <v>#DIV/0!</v>
      </c>
      <c r="J69" s="304">
        <f>SUM(J6+J16+J22+J25+J32+J36+J41+J51+J57+J65)</f>
        <v>84528088</v>
      </c>
      <c r="K69" s="304">
        <f>SUM(K6+K16+K22+K25+K32+K36+K41+K51+K57+K65)</f>
        <v>0</v>
      </c>
      <c r="L69" s="366">
        <f>SUM(L6+L16+L22+L25+L32+L36+L41+L51+L57+L65)</f>
        <v>0</v>
      </c>
    </row>
    <row r="70" spans="1:12" ht="12" customHeight="1" x14ac:dyDescent="0.2">
      <c r="A70" s="452"/>
      <c r="B70" s="452"/>
      <c r="C70" s="452"/>
      <c r="D70" s="452"/>
      <c r="E70" s="452"/>
      <c r="F70" s="452"/>
      <c r="G70" s="452"/>
      <c r="H70" s="452"/>
      <c r="I70" s="452"/>
      <c r="J70" s="45"/>
      <c r="K70" s="45"/>
      <c r="L70" s="45"/>
    </row>
    <row r="71" spans="1:12" ht="12" customHeight="1" x14ac:dyDescent="0.2">
      <c r="A71" s="65"/>
      <c r="B71" s="65"/>
      <c r="C71" s="65"/>
      <c r="D71" s="65"/>
      <c r="E71" s="65"/>
      <c r="F71" s="65"/>
      <c r="G71" s="65"/>
      <c r="H71" s="65"/>
      <c r="I71" s="65"/>
      <c r="J71" s="65"/>
      <c r="K71" s="65"/>
      <c r="L71" s="65"/>
    </row>
    <row r="72" spans="1:12" ht="28.15" customHeight="1" x14ac:dyDescent="0.2">
      <c r="A72" s="65"/>
      <c r="B72" s="65"/>
      <c r="C72" s="65"/>
      <c r="D72" s="65"/>
      <c r="E72" s="65"/>
      <c r="F72" s="65"/>
      <c r="G72" s="65"/>
      <c r="H72" s="65"/>
      <c r="I72" s="65"/>
      <c r="J72" s="65"/>
      <c r="K72" s="65"/>
      <c r="L72" s="65"/>
    </row>
    <row r="73" spans="1:12" ht="16.899999999999999" customHeight="1" x14ac:dyDescent="0.2">
      <c r="A73" s="451" t="s">
        <v>1035</v>
      </c>
      <c r="B73" s="451"/>
      <c r="C73" s="451"/>
      <c r="D73" s="451"/>
      <c r="E73" s="52"/>
      <c r="F73" s="52"/>
      <c r="G73" s="52"/>
      <c r="H73" s="52"/>
      <c r="I73" s="52"/>
      <c r="J73" s="52"/>
      <c r="K73" s="52"/>
      <c r="L73" s="52"/>
    </row>
    <row r="74" spans="1:12" x14ac:dyDescent="0.2">
      <c r="A74" s="229" t="s">
        <v>26</v>
      </c>
      <c r="B74" s="230" t="s">
        <v>3</v>
      </c>
      <c r="C74" s="231" t="s">
        <v>840</v>
      </c>
      <c r="D74" s="232" t="s">
        <v>28</v>
      </c>
      <c r="E74" s="4"/>
      <c r="F74" s="4"/>
      <c r="G74" s="4"/>
      <c r="H74" s="4"/>
      <c r="I74" s="4"/>
      <c r="J74" s="4"/>
      <c r="K74" s="4"/>
      <c r="L74" s="4"/>
    </row>
    <row r="75" spans="1:12" ht="18.75" customHeight="1" x14ac:dyDescent="0.2">
      <c r="A75" s="5">
        <v>1</v>
      </c>
      <c r="B75" s="6" t="s">
        <v>1036</v>
      </c>
      <c r="C75" s="7">
        <f>H6+H16+H22+H25+H32+H36+H41</f>
        <v>12334553</v>
      </c>
      <c r="D75" s="8">
        <f>C75/$C$78</f>
        <v>0.15321873357512669</v>
      </c>
    </row>
    <row r="76" spans="1:12" ht="102" x14ac:dyDescent="0.2">
      <c r="A76" s="5">
        <v>2</v>
      </c>
      <c r="B76" s="6" t="s">
        <v>1096</v>
      </c>
      <c r="C76" s="7">
        <f>H51+H57</f>
        <v>68168351</v>
      </c>
      <c r="D76" s="8">
        <f t="shared" ref="D76:D77" si="4">C76/$C$78</f>
        <v>0.84678126642487328</v>
      </c>
    </row>
    <row r="77" spans="1:12" ht="25.5" x14ac:dyDescent="0.2">
      <c r="A77" s="5">
        <v>3</v>
      </c>
      <c r="B77" s="6" t="s">
        <v>1037</v>
      </c>
      <c r="C77" s="7">
        <f>H65</f>
        <v>0</v>
      </c>
      <c r="D77" s="8">
        <f t="shared" si="4"/>
        <v>0</v>
      </c>
    </row>
    <row r="78" spans="1:12" x14ac:dyDescent="0.2">
      <c r="A78" s="118"/>
      <c r="B78" s="233" t="s">
        <v>839</v>
      </c>
      <c r="C78" s="234">
        <f>SUM(C75:C77)</f>
        <v>80502904</v>
      </c>
      <c r="D78" s="235">
        <f>SUM(D75:D77)</f>
        <v>1</v>
      </c>
    </row>
    <row r="79" spans="1:12" ht="55.15" customHeight="1" x14ac:dyDescent="0.2">
      <c r="A79" s="450" t="s">
        <v>1040</v>
      </c>
      <c r="B79" s="450"/>
      <c r="C79" s="450"/>
      <c r="D79" s="450"/>
      <c r="E79" s="52"/>
      <c r="F79" s="52"/>
      <c r="G79" s="52"/>
      <c r="H79" s="52"/>
      <c r="I79" s="52"/>
      <c r="J79" s="52"/>
      <c r="K79" s="52"/>
      <c r="L79" s="52"/>
    </row>
    <row r="80" spans="1:12" x14ac:dyDescent="0.2">
      <c r="A80" s="236" t="s">
        <v>30</v>
      </c>
      <c r="B80" s="236" t="s">
        <v>3</v>
      </c>
      <c r="C80" s="237" t="s">
        <v>840</v>
      </c>
      <c r="D80" s="238" t="s">
        <v>28</v>
      </c>
      <c r="E80" s="4"/>
      <c r="F80" s="4"/>
      <c r="G80" s="4"/>
      <c r="H80" s="4"/>
      <c r="I80" s="4"/>
      <c r="J80" s="4"/>
      <c r="K80" s="4"/>
      <c r="L80" s="4"/>
    </row>
    <row r="81" spans="1:4" x14ac:dyDescent="0.2">
      <c r="A81" s="5">
        <v>1.1000000000000001</v>
      </c>
      <c r="B81" s="59" t="s">
        <v>835</v>
      </c>
      <c r="C81" s="10">
        <f>'PRESUP.EGRESOS FUENTE FINANCIAM'!C433</f>
        <v>0</v>
      </c>
      <c r="D81" s="8">
        <f>C81/$C$88</f>
        <v>0</v>
      </c>
    </row>
    <row r="82" spans="1:4" x14ac:dyDescent="0.2">
      <c r="A82" s="5">
        <v>1.2</v>
      </c>
      <c r="B82" s="9" t="s">
        <v>31</v>
      </c>
      <c r="C82" s="10">
        <f>'PRESUP.EGRESOS FUENTE FINANCIAM'!D433</f>
        <v>0</v>
      </c>
      <c r="D82" s="8">
        <f t="shared" ref="D82:D87" si="5">C82/$C$88</f>
        <v>0</v>
      </c>
    </row>
    <row r="83" spans="1:4" x14ac:dyDescent="0.2">
      <c r="A83" s="5">
        <v>1.3</v>
      </c>
      <c r="B83" s="9" t="s">
        <v>1038</v>
      </c>
      <c r="C83" s="10">
        <f>'PRESUP.EGRESOS FUENTE FINANCIAM'!E433</f>
        <v>0</v>
      </c>
      <c r="D83" s="8">
        <f t="shared" si="5"/>
        <v>0</v>
      </c>
    </row>
    <row r="84" spans="1:4" x14ac:dyDescent="0.2">
      <c r="A84" s="5">
        <v>1.4</v>
      </c>
      <c r="B84" s="9" t="s">
        <v>32</v>
      </c>
      <c r="C84" s="10">
        <f>'PRESUP.EGRESOS FUENTE FINANCIAM'!F433</f>
        <v>12991800</v>
      </c>
      <c r="D84" s="8">
        <f t="shared" si="5"/>
        <v>0.23249778097387611</v>
      </c>
    </row>
    <row r="85" spans="1:4" x14ac:dyDescent="0.2">
      <c r="A85" s="5">
        <v>1.5</v>
      </c>
      <c r="B85" s="9" t="s">
        <v>33</v>
      </c>
      <c r="C85" s="10">
        <f>'PRESUP.EGRESOS FUENTE FINANCIAM'!G433</f>
        <v>42887443</v>
      </c>
      <c r="D85" s="8">
        <f t="shared" si="5"/>
        <v>0.76750221902612392</v>
      </c>
    </row>
    <row r="86" spans="1:4" x14ac:dyDescent="0.2">
      <c r="A86" s="5">
        <v>1.6</v>
      </c>
      <c r="B86" s="9" t="s">
        <v>1095</v>
      </c>
      <c r="C86" s="10">
        <f>'PRESUP.EGRESOS FUENTE FINANCIAM'!H433</f>
        <v>0</v>
      </c>
      <c r="D86" s="8">
        <f t="shared" si="5"/>
        <v>0</v>
      </c>
    </row>
    <row r="87" spans="1:4" x14ac:dyDescent="0.2">
      <c r="A87" s="5">
        <v>1.7</v>
      </c>
      <c r="B87" s="9" t="s">
        <v>1039</v>
      </c>
      <c r="C87" s="10">
        <f>'PRESUP.EGRESOS FUENTE FINANCIAM'!I433</f>
        <v>0</v>
      </c>
      <c r="D87" s="8">
        <f t="shared" si="5"/>
        <v>0</v>
      </c>
    </row>
    <row r="88" spans="1:4" x14ac:dyDescent="0.2">
      <c r="A88" s="239"/>
      <c r="B88" s="233" t="s">
        <v>839</v>
      </c>
      <c r="C88" s="234">
        <f>SUM(C81:C87)</f>
        <v>55879243</v>
      </c>
      <c r="D88" s="240">
        <f>SUM(D81:D87)</f>
        <v>1</v>
      </c>
    </row>
    <row r="91" spans="1:4" ht="36.6" customHeight="1" x14ac:dyDescent="0.2">
      <c r="A91" s="450" t="s">
        <v>1041</v>
      </c>
      <c r="B91" s="450"/>
      <c r="C91" s="450"/>
      <c r="D91" s="450"/>
    </row>
    <row r="92" spans="1:4" ht="12.75" customHeight="1" x14ac:dyDescent="0.2">
      <c r="A92" s="119"/>
      <c r="B92" s="119"/>
      <c r="C92" s="120"/>
      <c r="D92" s="121"/>
    </row>
    <row r="93" spans="1:4" ht="19.149999999999999" customHeight="1" x14ac:dyDescent="0.2">
      <c r="A93" s="5">
        <v>2.5</v>
      </c>
      <c r="B93" s="9" t="s">
        <v>33</v>
      </c>
      <c r="C93" s="10">
        <f>'PRESUP.EGRESOS FUENTE FINANCIAM'!J433</f>
        <v>24503661</v>
      </c>
      <c r="D93" s="8">
        <f>C93/$C$96</f>
        <v>0.995126638561179</v>
      </c>
    </row>
    <row r="94" spans="1:4" ht="19.149999999999999" customHeight="1" x14ac:dyDescent="0.2">
      <c r="A94" s="5">
        <v>2.6</v>
      </c>
      <c r="B94" s="9" t="s">
        <v>1095</v>
      </c>
      <c r="C94" s="10">
        <f>'PRESUP.EGRESOS FUENTE FINANCIAM'!K433</f>
        <v>120000</v>
      </c>
      <c r="D94" s="8">
        <f t="shared" ref="D94:D95" si="6">C94/$C$96</f>
        <v>4.8733614388209784E-3</v>
      </c>
    </row>
    <row r="95" spans="1:4" ht="24" customHeight="1" x14ac:dyDescent="0.2">
      <c r="A95" s="5">
        <v>2.7</v>
      </c>
      <c r="B95" s="267" t="s">
        <v>1055</v>
      </c>
      <c r="C95" s="10">
        <f>'PRESUP.EGRESOS FUENTE FINANCIAM'!L433</f>
        <v>0</v>
      </c>
      <c r="D95" s="8">
        <f t="shared" si="6"/>
        <v>0</v>
      </c>
    </row>
    <row r="96" spans="1:4" x14ac:dyDescent="0.2">
      <c r="A96" s="239"/>
      <c r="B96" s="233" t="s">
        <v>839</v>
      </c>
      <c r="C96" s="234">
        <f>SUM(C93:C95)</f>
        <v>24623661</v>
      </c>
      <c r="D96" s="240">
        <f>SUM(D93:D95)</f>
        <v>1</v>
      </c>
    </row>
  </sheetData>
  <sheetProtection algorithmName="SHA-512" hashValue="FFC37WrC6IIwvGMMhuYFVNTmqPkCOgwUmbNOMuSJxzW2xJDGRljzhVQ4U2UkdrkVE26fVCqezi7Kl228oGe5nQ==" saltValue="Oi6Mgg3uEJyW0l7UNEMCg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7" fitToHeight="0" orientation="landscape"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zoomScale="70" zoomScaleNormal="70" workbookViewId="0">
      <selection activeCell="F23" sqref="F23"/>
    </sheetView>
  </sheetViews>
  <sheetFormatPr baseColWidth="10" defaultColWidth="0" defaultRowHeight="15" customHeight="1" zeroHeight="1" x14ac:dyDescent="0.25"/>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x14ac:dyDescent="0.25">
      <c r="A1" s="442" t="s">
        <v>1127</v>
      </c>
      <c r="B1" s="442"/>
      <c r="C1" s="442"/>
      <c r="D1" s="442"/>
      <c r="E1" s="442"/>
      <c r="F1" s="442"/>
      <c r="G1" s="442"/>
      <c r="H1" s="442"/>
      <c r="I1" s="442"/>
      <c r="J1" s="442"/>
      <c r="K1" s="442"/>
      <c r="L1" s="442"/>
    </row>
    <row r="2" spans="1:12" ht="21" customHeight="1" x14ac:dyDescent="0.25">
      <c r="A2" s="444" t="str">
        <f>'ESTIMACIÓN DE INGRESOS'!A2:C2</f>
        <v>Nombre del Municipio: Tecalitlán</v>
      </c>
      <c r="B2" s="444"/>
      <c r="C2" s="444"/>
      <c r="D2" s="444"/>
      <c r="E2" s="444"/>
      <c r="F2" s="444"/>
      <c r="G2" s="444"/>
      <c r="H2" s="444"/>
      <c r="I2" s="444"/>
      <c r="J2" s="444"/>
      <c r="K2" s="444"/>
      <c r="L2" s="444"/>
    </row>
    <row r="3" spans="1:12" s="13" customFormat="1" ht="9.75" customHeight="1" x14ac:dyDescent="0.25">
      <c r="A3" s="486" t="s">
        <v>5</v>
      </c>
      <c r="B3" s="486"/>
      <c r="C3" s="486"/>
      <c r="D3" s="486"/>
      <c r="E3" s="466" t="s">
        <v>1082</v>
      </c>
      <c r="F3" s="466" t="s">
        <v>1083</v>
      </c>
      <c r="G3" s="485" t="s">
        <v>897</v>
      </c>
      <c r="H3" s="466" t="s">
        <v>898</v>
      </c>
      <c r="I3" s="483" t="s">
        <v>899</v>
      </c>
      <c r="J3" s="466" t="s">
        <v>1084</v>
      </c>
      <c r="K3" s="466" t="s">
        <v>1085</v>
      </c>
      <c r="L3" s="466" t="s">
        <v>1086</v>
      </c>
    </row>
    <row r="4" spans="1:12" s="13" customFormat="1" ht="11.25" customHeight="1" x14ac:dyDescent="0.25">
      <c r="A4" s="486"/>
      <c r="B4" s="486"/>
      <c r="C4" s="486"/>
      <c r="D4" s="486"/>
      <c r="E4" s="466"/>
      <c r="F4" s="466"/>
      <c r="G4" s="485"/>
      <c r="H4" s="466"/>
      <c r="I4" s="483"/>
      <c r="J4" s="466"/>
      <c r="K4" s="466"/>
      <c r="L4" s="466"/>
    </row>
    <row r="5" spans="1:12" s="13" customFormat="1" ht="15.75" x14ac:dyDescent="0.25">
      <c r="A5" s="384" t="s">
        <v>34</v>
      </c>
      <c r="B5" s="385"/>
      <c r="C5" s="385"/>
      <c r="D5" s="385"/>
      <c r="E5" s="385"/>
      <c r="F5" s="385"/>
      <c r="G5" s="385"/>
      <c r="H5" s="384"/>
      <c r="I5" s="386"/>
      <c r="J5" s="391"/>
      <c r="K5" s="391"/>
      <c r="L5" s="392"/>
    </row>
    <row r="6" spans="1:12" s="13" customFormat="1" ht="15" customHeight="1" x14ac:dyDescent="0.25">
      <c r="A6" s="241">
        <v>1000</v>
      </c>
      <c r="B6" s="484" t="s">
        <v>35</v>
      </c>
      <c r="C6" s="484"/>
      <c r="D6" s="484"/>
      <c r="E6" s="307">
        <f>SUM(E7:E13)</f>
        <v>0</v>
      </c>
      <c r="F6" s="307">
        <f>SUM(F7:F13)</f>
        <v>0</v>
      </c>
      <c r="G6" s="307">
        <f>SUM(G7:G13)</f>
        <v>31282291.719999999</v>
      </c>
      <c r="H6" s="387">
        <f>SUM(H7:H13)</f>
        <v>34381955</v>
      </c>
      <c r="I6" s="242" t="e">
        <f>H6/E6-1</f>
        <v>#DIV/0!</v>
      </c>
      <c r="J6" s="307">
        <f>SUM(J7:J13)</f>
        <v>35673088</v>
      </c>
      <c r="K6" s="307">
        <f>SUM(K7:K13)</f>
        <v>0</v>
      </c>
      <c r="L6" s="307">
        <f>SUM(L7:L13)</f>
        <v>0</v>
      </c>
    </row>
    <row r="7" spans="1:12" s="13" customFormat="1" ht="15" customHeight="1" x14ac:dyDescent="0.25">
      <c r="A7" s="48">
        <v>1100</v>
      </c>
      <c r="B7" s="469" t="s">
        <v>36</v>
      </c>
      <c r="C7" s="469"/>
      <c r="D7" s="469"/>
      <c r="E7" s="308"/>
      <c r="F7" s="308"/>
      <c r="G7" s="308">
        <v>21766355.719999999</v>
      </c>
      <c r="H7" s="388">
        <f>'PRESUP.EGRESOS FUENTE FINANCIAM'!M7</f>
        <v>28143149</v>
      </c>
      <c r="I7" s="55" t="e">
        <f>H7/E7-1</f>
        <v>#DIV/0!</v>
      </c>
      <c r="J7" s="308">
        <v>29268875</v>
      </c>
      <c r="K7" s="308"/>
      <c r="L7" s="308"/>
    </row>
    <row r="8" spans="1:12" s="13" customFormat="1" ht="15" customHeight="1" x14ac:dyDescent="0.25">
      <c r="A8" s="48">
        <v>1200</v>
      </c>
      <c r="B8" s="469" t="s">
        <v>37</v>
      </c>
      <c r="C8" s="469"/>
      <c r="D8" s="469"/>
      <c r="E8" s="308"/>
      <c r="F8" s="308"/>
      <c r="G8" s="308">
        <v>3758810</v>
      </c>
      <c r="H8" s="388">
        <f>'PRESUP.EGRESOS FUENTE FINANCIAM'!M12</f>
        <v>500000</v>
      </c>
      <c r="I8" s="55" t="e">
        <f t="shared" ref="I8:I13" si="0">H8/E8-1</f>
        <v>#DIV/0!</v>
      </c>
      <c r="J8" s="308">
        <v>520000</v>
      </c>
      <c r="K8" s="308"/>
      <c r="L8" s="308"/>
    </row>
    <row r="9" spans="1:12" s="13" customFormat="1" ht="15" customHeight="1" x14ac:dyDescent="0.25">
      <c r="A9" s="48">
        <v>1300</v>
      </c>
      <c r="B9" s="469" t="s">
        <v>38</v>
      </c>
      <c r="C9" s="469"/>
      <c r="D9" s="469"/>
      <c r="E9" s="309"/>
      <c r="F9" s="309"/>
      <c r="G9" s="309">
        <v>3934583</v>
      </c>
      <c r="H9" s="388">
        <f>'PRESUP.EGRESOS FUENTE FINANCIAM'!M17</f>
        <v>4351292</v>
      </c>
      <c r="I9" s="55" t="e">
        <f t="shared" si="0"/>
        <v>#DIV/0!</v>
      </c>
      <c r="J9" s="309">
        <v>4444726</v>
      </c>
      <c r="K9" s="309"/>
      <c r="L9" s="309"/>
    </row>
    <row r="10" spans="1:12" s="13" customFormat="1" ht="15" customHeight="1" x14ac:dyDescent="0.25">
      <c r="A10" s="48">
        <v>1400</v>
      </c>
      <c r="B10" s="469" t="s">
        <v>39</v>
      </c>
      <c r="C10" s="469"/>
      <c r="D10" s="469"/>
      <c r="E10" s="309"/>
      <c r="F10" s="309"/>
      <c r="G10" s="309">
        <v>1722543</v>
      </c>
      <c r="H10" s="388">
        <f>'PRESUP.EGRESOS FUENTE FINANCIAM'!M26</f>
        <v>1187514</v>
      </c>
      <c r="I10" s="55" t="e">
        <f t="shared" si="0"/>
        <v>#DIV/0!</v>
      </c>
      <c r="J10" s="309">
        <v>1000000</v>
      </c>
      <c r="K10" s="309"/>
      <c r="L10" s="309"/>
    </row>
    <row r="11" spans="1:12" s="13" customFormat="1" ht="15" customHeight="1" x14ac:dyDescent="0.25">
      <c r="A11" s="48">
        <v>1500</v>
      </c>
      <c r="B11" s="469" t="s">
        <v>40</v>
      </c>
      <c r="C11" s="469"/>
      <c r="D11" s="469"/>
      <c r="E11" s="309"/>
      <c r="F11" s="309"/>
      <c r="G11" s="309">
        <v>100000</v>
      </c>
      <c r="H11" s="388">
        <f>'PRESUP.EGRESOS FUENTE FINANCIAM'!M31</f>
        <v>200000</v>
      </c>
      <c r="I11" s="55" t="e">
        <f t="shared" si="0"/>
        <v>#DIV/0!</v>
      </c>
      <c r="J11" s="309">
        <v>200000</v>
      </c>
      <c r="K11" s="309"/>
      <c r="L11" s="309"/>
    </row>
    <row r="12" spans="1:12" s="13" customFormat="1" ht="15" customHeight="1" x14ac:dyDescent="0.25">
      <c r="A12" s="48">
        <v>1600</v>
      </c>
      <c r="B12" s="469" t="s">
        <v>41</v>
      </c>
      <c r="C12" s="469"/>
      <c r="D12" s="469"/>
      <c r="E12" s="309"/>
      <c r="F12" s="309"/>
      <c r="G12" s="309">
        <v>0</v>
      </c>
      <c r="H12" s="388">
        <f>'PRESUP.EGRESOS FUENTE FINANCIAM'!M38</f>
        <v>0</v>
      </c>
      <c r="I12" s="55" t="e">
        <f t="shared" si="0"/>
        <v>#DIV/0!</v>
      </c>
      <c r="J12" s="309">
        <v>239487</v>
      </c>
      <c r="K12" s="309"/>
      <c r="L12" s="309"/>
    </row>
    <row r="13" spans="1:12" s="13" customFormat="1" ht="15" customHeight="1" x14ac:dyDescent="0.25">
      <c r="A13" s="48">
        <v>1700</v>
      </c>
      <c r="B13" s="470" t="s">
        <v>42</v>
      </c>
      <c r="C13" s="471"/>
      <c r="D13" s="472"/>
      <c r="E13" s="308"/>
      <c r="F13" s="308"/>
      <c r="G13" s="308">
        <v>0</v>
      </c>
      <c r="H13" s="388">
        <f>'PRESUP.EGRESOS FUENTE FINANCIAM'!M40</f>
        <v>0</v>
      </c>
      <c r="I13" s="55" t="e">
        <f t="shared" si="0"/>
        <v>#DIV/0!</v>
      </c>
      <c r="J13" s="308"/>
      <c r="K13" s="308"/>
      <c r="L13" s="308"/>
    </row>
    <row r="14" spans="1:12" s="13" customFormat="1" ht="15" customHeight="1" x14ac:dyDescent="0.25">
      <c r="A14" s="243">
        <v>2000</v>
      </c>
      <c r="B14" s="473" t="s">
        <v>43</v>
      </c>
      <c r="C14" s="473"/>
      <c r="D14" s="473"/>
      <c r="E14" s="310">
        <f>SUM(E15:E23)</f>
        <v>0</v>
      </c>
      <c r="F14" s="310">
        <f>SUM(F15:F23)</f>
        <v>0</v>
      </c>
      <c r="G14" s="310">
        <f>SUM(G15:G23)</f>
        <v>9991942</v>
      </c>
      <c r="H14" s="389">
        <f>SUM(H15:H23)</f>
        <v>11070800</v>
      </c>
      <c r="I14" s="244" t="e">
        <f>H14/E14-1</f>
        <v>#DIV/0!</v>
      </c>
      <c r="J14" s="310">
        <f>SUM(J15:J23)</f>
        <v>12340000</v>
      </c>
      <c r="K14" s="310">
        <f>SUM(K15:K23)</f>
        <v>0</v>
      </c>
      <c r="L14" s="310">
        <f>SUM(L15:L23)</f>
        <v>0</v>
      </c>
    </row>
    <row r="15" spans="1:12" s="13" customFormat="1" ht="15" customHeight="1" x14ac:dyDescent="0.25">
      <c r="A15" s="48">
        <v>2100</v>
      </c>
      <c r="B15" s="469" t="s">
        <v>44</v>
      </c>
      <c r="C15" s="469"/>
      <c r="D15" s="469"/>
      <c r="E15" s="308"/>
      <c r="F15" s="308"/>
      <c r="G15" s="308">
        <v>564062</v>
      </c>
      <c r="H15" s="388">
        <f>'PRESUP.EGRESOS FUENTE FINANCIAM'!M44</f>
        <v>550800</v>
      </c>
      <c r="I15" s="55" t="e">
        <f>H15/E15-1</f>
        <v>#DIV/0!</v>
      </c>
      <c r="J15" s="308">
        <v>600000</v>
      </c>
      <c r="K15" s="308"/>
      <c r="L15" s="308"/>
    </row>
    <row r="16" spans="1:12" s="13" customFormat="1" ht="15" customHeight="1" x14ac:dyDescent="0.25">
      <c r="A16" s="48">
        <v>2200</v>
      </c>
      <c r="B16" s="469" t="s">
        <v>1097</v>
      </c>
      <c r="C16" s="469"/>
      <c r="D16" s="469"/>
      <c r="E16" s="308"/>
      <c r="F16" s="308"/>
      <c r="G16" s="308">
        <v>188811</v>
      </c>
      <c r="H16" s="388">
        <f>'PRESUP.EGRESOS FUENTE FINANCIAM'!M53</f>
        <v>130000</v>
      </c>
      <c r="I16" s="55" t="e">
        <f t="shared" ref="I16:I23" si="1">H16/E16-1</f>
        <v>#DIV/0!</v>
      </c>
      <c r="J16" s="308">
        <v>140000</v>
      </c>
      <c r="K16" s="308"/>
      <c r="L16" s="308"/>
    </row>
    <row r="17" spans="1:12" s="13" customFormat="1" ht="15" customHeight="1" x14ac:dyDescent="0.25">
      <c r="A17" s="48">
        <v>2300</v>
      </c>
      <c r="B17" s="469" t="s">
        <v>45</v>
      </c>
      <c r="C17" s="469"/>
      <c r="D17" s="469"/>
      <c r="E17" s="309"/>
      <c r="F17" s="309"/>
      <c r="G17" s="309">
        <v>0</v>
      </c>
      <c r="H17" s="388">
        <f>'PRESUP.EGRESOS FUENTE FINANCIAM'!M57</f>
        <v>0</v>
      </c>
      <c r="I17" s="55" t="e">
        <f t="shared" si="1"/>
        <v>#DIV/0!</v>
      </c>
      <c r="J17" s="309"/>
      <c r="K17" s="309"/>
      <c r="L17" s="309"/>
    </row>
    <row r="18" spans="1:12" s="13" customFormat="1" ht="15" customHeight="1" x14ac:dyDescent="0.25">
      <c r="A18" s="48">
        <v>2400</v>
      </c>
      <c r="B18" s="469" t="s">
        <v>46</v>
      </c>
      <c r="C18" s="469"/>
      <c r="D18" s="469"/>
      <c r="E18" s="309"/>
      <c r="F18" s="309"/>
      <c r="G18" s="309">
        <v>1723772</v>
      </c>
      <c r="H18" s="388">
        <f>'PRESUP.EGRESOS FUENTE FINANCIAM'!M67</f>
        <v>1555000</v>
      </c>
      <c r="I18" s="55" t="e">
        <f t="shared" si="1"/>
        <v>#DIV/0!</v>
      </c>
      <c r="J18" s="309">
        <v>2000000</v>
      </c>
      <c r="K18" s="309"/>
      <c r="L18" s="309"/>
    </row>
    <row r="19" spans="1:12" s="13" customFormat="1" ht="15" customHeight="1" x14ac:dyDescent="0.25">
      <c r="A19" s="48">
        <v>2500</v>
      </c>
      <c r="B19" s="469" t="s">
        <v>47</v>
      </c>
      <c r="C19" s="469"/>
      <c r="D19" s="469"/>
      <c r="E19" s="309"/>
      <c r="F19" s="309"/>
      <c r="G19" s="309">
        <v>555216</v>
      </c>
      <c r="H19" s="388">
        <f>'PRESUP.EGRESOS FUENTE FINANCIAM'!M77</f>
        <v>518000</v>
      </c>
      <c r="I19" s="55" t="e">
        <f t="shared" si="1"/>
        <v>#DIV/0!</v>
      </c>
      <c r="J19" s="309">
        <v>500000</v>
      </c>
      <c r="K19" s="309"/>
      <c r="L19" s="309"/>
    </row>
    <row r="20" spans="1:12" s="13" customFormat="1" ht="15" customHeight="1" x14ac:dyDescent="0.25">
      <c r="A20" s="48">
        <v>2600</v>
      </c>
      <c r="B20" s="469" t="s">
        <v>48</v>
      </c>
      <c r="C20" s="469"/>
      <c r="D20" s="469"/>
      <c r="E20" s="309"/>
      <c r="F20" s="309"/>
      <c r="G20" s="309">
        <v>5318704</v>
      </c>
      <c r="H20" s="388">
        <f>'PRESUP.EGRESOS FUENTE FINANCIAM'!M85</f>
        <v>7200000</v>
      </c>
      <c r="I20" s="55" t="e">
        <f t="shared" si="1"/>
        <v>#DIV/0!</v>
      </c>
      <c r="J20" s="309">
        <v>8000000</v>
      </c>
      <c r="K20" s="309"/>
      <c r="L20" s="309"/>
    </row>
    <row r="21" spans="1:12" s="13" customFormat="1" ht="15" customHeight="1" x14ac:dyDescent="0.25">
      <c r="A21" s="48">
        <v>2700</v>
      </c>
      <c r="B21" s="470" t="s">
        <v>49</v>
      </c>
      <c r="C21" s="471"/>
      <c r="D21" s="472"/>
      <c r="E21" s="309"/>
      <c r="F21" s="309"/>
      <c r="G21" s="309">
        <v>233092</v>
      </c>
      <c r="H21" s="388">
        <f>'PRESUP.EGRESOS FUENTE FINANCIAM'!M88</f>
        <v>230000</v>
      </c>
      <c r="I21" s="55" t="e">
        <f t="shared" si="1"/>
        <v>#DIV/0!</v>
      </c>
      <c r="J21" s="309">
        <v>200000</v>
      </c>
      <c r="K21" s="309"/>
      <c r="L21" s="309"/>
    </row>
    <row r="22" spans="1:12" s="13" customFormat="1" ht="15" customHeight="1" x14ac:dyDescent="0.25">
      <c r="A22" s="48">
        <v>2800</v>
      </c>
      <c r="B22" s="470" t="s">
        <v>50</v>
      </c>
      <c r="C22" s="471"/>
      <c r="D22" s="472"/>
      <c r="E22" s="309"/>
      <c r="F22" s="309"/>
      <c r="G22" s="309">
        <v>0</v>
      </c>
      <c r="H22" s="388">
        <f>'PRESUP.EGRESOS FUENTE FINANCIAM'!M94</f>
        <v>0</v>
      </c>
      <c r="I22" s="55" t="e">
        <f t="shared" si="1"/>
        <v>#DIV/0!</v>
      </c>
      <c r="J22" s="309">
        <v>0</v>
      </c>
      <c r="K22" s="309"/>
      <c r="L22" s="309"/>
    </row>
    <row r="23" spans="1:12" s="13" customFormat="1" ht="15" customHeight="1" x14ac:dyDescent="0.25">
      <c r="A23" s="48">
        <v>2900</v>
      </c>
      <c r="B23" s="469" t="s">
        <v>51</v>
      </c>
      <c r="C23" s="469"/>
      <c r="D23" s="469"/>
      <c r="E23" s="309"/>
      <c r="F23" s="309"/>
      <c r="G23" s="309">
        <v>1408285</v>
      </c>
      <c r="H23" s="388">
        <f>'PRESUP.EGRESOS FUENTE FINANCIAM'!M98</f>
        <v>887000</v>
      </c>
      <c r="I23" s="55" t="e">
        <f t="shared" si="1"/>
        <v>#DIV/0!</v>
      </c>
      <c r="J23" s="309">
        <v>900000</v>
      </c>
      <c r="K23" s="309"/>
      <c r="L23" s="309"/>
    </row>
    <row r="24" spans="1:12" s="13" customFormat="1" ht="15" customHeight="1" x14ac:dyDescent="0.25">
      <c r="A24" s="243">
        <v>3000</v>
      </c>
      <c r="B24" s="473" t="s">
        <v>52</v>
      </c>
      <c r="C24" s="473"/>
      <c r="D24" s="473"/>
      <c r="E24" s="310">
        <f>SUM(E25:E33)</f>
        <v>0</v>
      </c>
      <c r="F24" s="310">
        <f>SUM(F25:F33)</f>
        <v>0</v>
      </c>
      <c r="G24" s="310">
        <f>SUM(G25:G33)</f>
        <v>14411188</v>
      </c>
      <c r="H24" s="389">
        <f>SUM(H25:H33)</f>
        <v>14374488</v>
      </c>
      <c r="I24" s="244" t="e">
        <f>H24/E24-1</f>
        <v>#DIV/0!</v>
      </c>
      <c r="J24" s="310">
        <f>SUM(J25:J33)</f>
        <v>14370000</v>
      </c>
      <c r="K24" s="310">
        <f>SUM(K25:K33)</f>
        <v>0</v>
      </c>
      <c r="L24" s="310">
        <f>SUM(L25:L33)</f>
        <v>0</v>
      </c>
    </row>
    <row r="25" spans="1:12" s="13" customFormat="1" ht="15" customHeight="1" x14ac:dyDescent="0.25">
      <c r="A25" s="48">
        <v>3100</v>
      </c>
      <c r="B25" s="469" t="s">
        <v>53</v>
      </c>
      <c r="C25" s="469"/>
      <c r="D25" s="469"/>
      <c r="E25" s="308"/>
      <c r="F25" s="308"/>
      <c r="G25" s="308">
        <v>7245869</v>
      </c>
      <c r="H25" s="388">
        <f>'PRESUP.EGRESOS FUENTE FINANCIAM'!M109</f>
        <v>9301000</v>
      </c>
      <c r="I25" s="55" t="e">
        <f>H25/E25-1</f>
        <v>#DIV/0!</v>
      </c>
      <c r="J25" s="308">
        <v>9800000</v>
      </c>
      <c r="K25" s="308"/>
      <c r="L25" s="308"/>
    </row>
    <row r="26" spans="1:12" s="13" customFormat="1" ht="15" customHeight="1" x14ac:dyDescent="0.25">
      <c r="A26" s="48">
        <v>3200</v>
      </c>
      <c r="B26" s="469" t="s">
        <v>54</v>
      </c>
      <c r="C26" s="469"/>
      <c r="D26" s="469"/>
      <c r="E26" s="308"/>
      <c r="F26" s="308"/>
      <c r="G26" s="308">
        <v>539350</v>
      </c>
      <c r="H26" s="388">
        <f>'PRESUP.EGRESOS FUENTE FINANCIAM'!M119</f>
        <v>370000</v>
      </c>
      <c r="I26" s="55" t="e">
        <f t="shared" ref="I26:I32" si="2">H26/E26-1</f>
        <v>#DIV/0!</v>
      </c>
      <c r="J26" s="308">
        <v>350000</v>
      </c>
      <c r="K26" s="308"/>
      <c r="L26" s="308"/>
    </row>
    <row r="27" spans="1:12" s="13" customFormat="1" ht="15" customHeight="1" x14ac:dyDescent="0.25">
      <c r="A27" s="48">
        <v>3300</v>
      </c>
      <c r="B27" s="469" t="s">
        <v>55</v>
      </c>
      <c r="C27" s="469"/>
      <c r="D27" s="469"/>
      <c r="E27" s="309"/>
      <c r="F27" s="309"/>
      <c r="G27" s="309">
        <v>72119</v>
      </c>
      <c r="H27" s="388">
        <f>'PRESUP.EGRESOS FUENTE FINANCIAM'!M129</f>
        <v>82000</v>
      </c>
      <c r="I27" s="55" t="e">
        <f t="shared" si="2"/>
        <v>#DIV/0!</v>
      </c>
      <c r="J27" s="309">
        <v>50000</v>
      </c>
      <c r="K27" s="309"/>
      <c r="L27" s="309"/>
    </row>
    <row r="28" spans="1:12" s="13" customFormat="1" ht="15" customHeight="1" x14ac:dyDescent="0.25">
      <c r="A28" s="48">
        <v>3400</v>
      </c>
      <c r="B28" s="469" t="s">
        <v>56</v>
      </c>
      <c r="C28" s="469"/>
      <c r="D28" s="469"/>
      <c r="E28" s="309"/>
      <c r="F28" s="309"/>
      <c r="G28" s="309">
        <v>372168</v>
      </c>
      <c r="H28" s="388">
        <f>'PRESUP.EGRESOS FUENTE FINANCIAM'!M139</f>
        <v>313488</v>
      </c>
      <c r="I28" s="55" t="e">
        <f t="shared" si="2"/>
        <v>#DIV/0!</v>
      </c>
      <c r="J28" s="309">
        <v>250000</v>
      </c>
      <c r="K28" s="309"/>
      <c r="L28" s="309"/>
    </row>
    <row r="29" spans="1:12" s="13" customFormat="1" ht="15" customHeight="1" x14ac:dyDescent="0.25">
      <c r="A29" s="48">
        <v>3500</v>
      </c>
      <c r="B29" s="469" t="s">
        <v>57</v>
      </c>
      <c r="C29" s="469"/>
      <c r="D29" s="469"/>
      <c r="E29" s="309"/>
      <c r="F29" s="309"/>
      <c r="G29" s="309">
        <v>2451255</v>
      </c>
      <c r="H29" s="388">
        <f>'PRESUP.EGRESOS FUENTE FINANCIAM'!M149</f>
        <v>2008000</v>
      </c>
      <c r="I29" s="55" t="e">
        <f t="shared" si="2"/>
        <v>#DIV/0!</v>
      </c>
      <c r="J29" s="309">
        <v>2000000</v>
      </c>
      <c r="K29" s="309"/>
      <c r="L29" s="309"/>
    </row>
    <row r="30" spans="1:12" s="13" customFormat="1" ht="15" customHeight="1" x14ac:dyDescent="0.25">
      <c r="A30" s="48">
        <v>3600</v>
      </c>
      <c r="B30" s="469" t="s">
        <v>58</v>
      </c>
      <c r="C30" s="469"/>
      <c r="D30" s="469"/>
      <c r="E30" s="309"/>
      <c r="F30" s="309"/>
      <c r="G30" s="309">
        <v>201830</v>
      </c>
      <c r="H30" s="388">
        <f>'PRESUP.EGRESOS FUENTE FINANCIAM'!M159</f>
        <v>50000</v>
      </c>
      <c r="I30" s="55" t="e">
        <f t="shared" si="2"/>
        <v>#DIV/0!</v>
      </c>
      <c r="J30" s="309">
        <v>70000</v>
      </c>
      <c r="K30" s="309"/>
      <c r="L30" s="309"/>
    </row>
    <row r="31" spans="1:12" s="13" customFormat="1" ht="15" customHeight="1" x14ac:dyDescent="0.25">
      <c r="A31" s="48">
        <v>3700</v>
      </c>
      <c r="B31" s="470" t="s">
        <v>59</v>
      </c>
      <c r="C31" s="471"/>
      <c r="D31" s="472"/>
      <c r="E31" s="309"/>
      <c r="F31" s="309"/>
      <c r="G31" s="309">
        <v>316140</v>
      </c>
      <c r="H31" s="388">
        <f>'PRESUP.EGRESOS FUENTE FINANCIAM'!M167</f>
        <v>350000</v>
      </c>
      <c r="I31" s="55" t="e">
        <f t="shared" si="2"/>
        <v>#DIV/0!</v>
      </c>
      <c r="J31" s="309">
        <v>350000</v>
      </c>
      <c r="K31" s="309"/>
      <c r="L31" s="309"/>
    </row>
    <row r="32" spans="1:12" s="13" customFormat="1" ht="15" customHeight="1" x14ac:dyDescent="0.25">
      <c r="A32" s="48">
        <v>3800</v>
      </c>
      <c r="B32" s="470" t="s">
        <v>60</v>
      </c>
      <c r="C32" s="471"/>
      <c r="D32" s="472"/>
      <c r="E32" s="309"/>
      <c r="F32" s="309"/>
      <c r="G32" s="309">
        <v>2953304</v>
      </c>
      <c r="H32" s="388">
        <f>'PRESUP.EGRESOS FUENTE FINANCIAM'!M177</f>
        <v>500000</v>
      </c>
      <c r="I32" s="55" t="e">
        <f t="shared" si="2"/>
        <v>#DIV/0!</v>
      </c>
      <c r="J32" s="309">
        <v>500000</v>
      </c>
      <c r="K32" s="309"/>
      <c r="L32" s="309"/>
    </row>
    <row r="33" spans="1:12" s="13" customFormat="1" ht="15" customHeight="1" x14ac:dyDescent="0.25">
      <c r="A33" s="48">
        <v>3900</v>
      </c>
      <c r="B33" s="469" t="s">
        <v>61</v>
      </c>
      <c r="C33" s="469"/>
      <c r="D33" s="469"/>
      <c r="E33" s="309"/>
      <c r="F33" s="309"/>
      <c r="G33" s="309">
        <v>259153</v>
      </c>
      <c r="H33" s="388">
        <f>'PRESUP.EGRESOS FUENTE FINANCIAM'!M183</f>
        <v>1400000</v>
      </c>
      <c r="I33" s="55" t="e">
        <f>H33/E33-1</f>
        <v>#DIV/0!</v>
      </c>
      <c r="J33" s="309">
        <v>1000000</v>
      </c>
      <c r="K33" s="309"/>
      <c r="L33" s="309"/>
    </row>
    <row r="34" spans="1:12" s="13" customFormat="1" ht="15" customHeight="1" x14ac:dyDescent="0.25">
      <c r="A34" s="243">
        <v>4000</v>
      </c>
      <c r="B34" s="473" t="s">
        <v>62</v>
      </c>
      <c r="C34" s="473"/>
      <c r="D34" s="473"/>
      <c r="E34" s="310">
        <f>SUM(E35:E43)</f>
        <v>0</v>
      </c>
      <c r="F34" s="310">
        <f>SUM(F35:F43)</f>
        <v>0</v>
      </c>
      <c r="G34" s="310">
        <f>SUM(G35:G43)</f>
        <v>6182748</v>
      </c>
      <c r="H34" s="389">
        <f>SUM(H35:H43)</f>
        <v>5900000</v>
      </c>
      <c r="I34" s="244" t="e">
        <f>H34/E34-1</f>
        <v>#DIV/0!</v>
      </c>
      <c r="J34" s="310">
        <f>SUM(J35:J43)</f>
        <v>6320000</v>
      </c>
      <c r="K34" s="310">
        <f>SUM(K35:K43)</f>
        <v>0</v>
      </c>
      <c r="L34" s="310">
        <f>SUM(L35:L43)</f>
        <v>0</v>
      </c>
    </row>
    <row r="35" spans="1:12" s="13" customFormat="1" ht="15.75" x14ac:dyDescent="0.25">
      <c r="A35" s="37">
        <v>4100</v>
      </c>
      <c r="B35" s="467" t="s">
        <v>1098</v>
      </c>
      <c r="C35" s="467"/>
      <c r="D35" s="467"/>
      <c r="E35" s="308"/>
      <c r="F35" s="308"/>
      <c r="G35" s="308">
        <v>0</v>
      </c>
      <c r="H35" s="388">
        <f>'PRESUP.EGRESOS FUENTE FINANCIAM'!M194</f>
        <v>0</v>
      </c>
      <c r="I35" s="55" t="e">
        <f t="shared" ref="I35:I77" si="3">H35/E35-1</f>
        <v>#DIV/0!</v>
      </c>
      <c r="J35" s="308"/>
      <c r="K35" s="308"/>
      <c r="L35" s="308"/>
    </row>
    <row r="36" spans="1:12" s="13" customFormat="1" ht="15" customHeight="1" x14ac:dyDescent="0.25">
      <c r="A36" s="37">
        <v>4200</v>
      </c>
      <c r="B36" s="467" t="s">
        <v>63</v>
      </c>
      <c r="C36" s="467"/>
      <c r="D36" s="467"/>
      <c r="E36" s="309"/>
      <c r="F36" s="309"/>
      <c r="G36" s="309">
        <v>0</v>
      </c>
      <c r="H36" s="388">
        <f>'PRESUP.EGRESOS FUENTE FINANCIAM'!M204</f>
        <v>0</v>
      </c>
      <c r="I36" s="55" t="e">
        <f t="shared" si="3"/>
        <v>#DIV/0!</v>
      </c>
      <c r="J36" s="309"/>
      <c r="K36" s="309"/>
      <c r="L36" s="309"/>
    </row>
    <row r="37" spans="1:12" s="13" customFormat="1" ht="15" customHeight="1" x14ac:dyDescent="0.25">
      <c r="A37" s="37">
        <v>4300</v>
      </c>
      <c r="B37" s="477" t="s">
        <v>64</v>
      </c>
      <c r="C37" s="478"/>
      <c r="D37" s="479"/>
      <c r="E37" s="309"/>
      <c r="F37" s="309"/>
      <c r="G37" s="309">
        <v>0</v>
      </c>
      <c r="H37" s="388">
        <f>'PRESUP.EGRESOS FUENTE FINANCIAM'!M210</f>
        <v>0</v>
      </c>
      <c r="I37" s="55" t="e">
        <f t="shared" si="3"/>
        <v>#DIV/0!</v>
      </c>
      <c r="J37" s="309"/>
      <c r="K37" s="309"/>
      <c r="L37" s="309"/>
    </row>
    <row r="38" spans="1:12" s="13" customFormat="1" ht="15" customHeight="1" x14ac:dyDescent="0.25">
      <c r="A38" s="37">
        <v>4400</v>
      </c>
      <c r="B38" s="467" t="s">
        <v>65</v>
      </c>
      <c r="C38" s="467"/>
      <c r="D38" s="467"/>
      <c r="E38" s="308"/>
      <c r="F38" s="308"/>
      <c r="G38" s="308">
        <v>5599548</v>
      </c>
      <c r="H38" s="388">
        <f>'PRESUP.EGRESOS FUENTE FINANCIAM'!M220</f>
        <v>5600000</v>
      </c>
      <c r="I38" s="55" t="e">
        <f>H38/E38-1</f>
        <v>#DIV/0!</v>
      </c>
      <c r="J38" s="308">
        <v>6000000</v>
      </c>
      <c r="K38" s="308"/>
      <c r="L38" s="308"/>
    </row>
    <row r="39" spans="1:12" s="13" customFormat="1" ht="15" customHeight="1" x14ac:dyDescent="0.25">
      <c r="A39" s="37">
        <v>4500</v>
      </c>
      <c r="B39" s="469" t="s">
        <v>66</v>
      </c>
      <c r="C39" s="469"/>
      <c r="D39" s="469"/>
      <c r="E39" s="309"/>
      <c r="F39" s="309"/>
      <c r="G39" s="309">
        <v>583200</v>
      </c>
      <c r="H39" s="388">
        <f>'PRESUP.EGRESOS FUENTE FINANCIAM'!M229</f>
        <v>300000</v>
      </c>
      <c r="I39" s="55" t="e">
        <f>H39/E39-1</f>
        <v>#DIV/0!</v>
      </c>
      <c r="J39" s="309">
        <v>320000</v>
      </c>
      <c r="K39" s="309"/>
      <c r="L39" s="309"/>
    </row>
    <row r="40" spans="1:12" s="13" customFormat="1" ht="15" customHeight="1" x14ac:dyDescent="0.25">
      <c r="A40" s="37">
        <v>4600</v>
      </c>
      <c r="B40" s="470" t="s">
        <v>67</v>
      </c>
      <c r="C40" s="471"/>
      <c r="D40" s="472"/>
      <c r="E40" s="309"/>
      <c r="F40" s="309"/>
      <c r="G40" s="309">
        <v>0</v>
      </c>
      <c r="H40" s="388">
        <f>'PRESUP.EGRESOS FUENTE FINANCIAM'!M233</f>
        <v>0</v>
      </c>
      <c r="I40" s="55" t="e">
        <f>H40/E40-1</f>
        <v>#DIV/0!</v>
      </c>
      <c r="J40" s="309"/>
      <c r="K40" s="309"/>
      <c r="L40" s="309"/>
    </row>
    <row r="41" spans="1:12" s="13" customFormat="1" ht="15" customHeight="1" x14ac:dyDescent="0.25">
      <c r="A41" s="37">
        <v>4700</v>
      </c>
      <c r="B41" s="470" t="s">
        <v>68</v>
      </c>
      <c r="C41" s="471"/>
      <c r="D41" s="472"/>
      <c r="E41" s="309"/>
      <c r="F41" s="309"/>
      <c r="G41" s="309">
        <v>0</v>
      </c>
      <c r="H41" s="388">
        <f>'PRESUP.EGRESOS FUENTE FINANCIAM'!M241</f>
        <v>0</v>
      </c>
      <c r="I41" s="55" t="e">
        <f>H41/E41-1</f>
        <v>#DIV/0!</v>
      </c>
      <c r="J41" s="309"/>
      <c r="K41" s="309"/>
      <c r="L41" s="309"/>
    </row>
    <row r="42" spans="1:12" s="13" customFormat="1" ht="15" customHeight="1" x14ac:dyDescent="0.25">
      <c r="A42" s="37">
        <v>4800</v>
      </c>
      <c r="B42" s="469" t="s">
        <v>69</v>
      </c>
      <c r="C42" s="469"/>
      <c r="D42" s="469"/>
      <c r="E42" s="309"/>
      <c r="F42" s="309"/>
      <c r="G42" s="309">
        <v>0</v>
      </c>
      <c r="H42" s="388">
        <f>'PRESUP.EGRESOS FUENTE FINANCIAM'!M243</f>
        <v>0</v>
      </c>
      <c r="I42" s="55" t="e">
        <f>H42/E42-1</f>
        <v>#DIV/0!</v>
      </c>
      <c r="J42" s="309"/>
      <c r="K42" s="309"/>
      <c r="L42" s="309"/>
    </row>
    <row r="43" spans="1:12" s="13" customFormat="1" ht="15" customHeight="1" x14ac:dyDescent="0.25">
      <c r="A43" s="37">
        <v>4900</v>
      </c>
      <c r="B43" s="467" t="s">
        <v>70</v>
      </c>
      <c r="C43" s="467"/>
      <c r="D43" s="467"/>
      <c r="E43" s="308"/>
      <c r="F43" s="308"/>
      <c r="G43" s="308">
        <v>0</v>
      </c>
      <c r="H43" s="388">
        <f>'PRESUP.EGRESOS FUENTE FINANCIAM'!M249</f>
        <v>0</v>
      </c>
      <c r="I43" s="55" t="e">
        <f t="shared" si="3"/>
        <v>#DIV/0!</v>
      </c>
      <c r="J43" s="308"/>
      <c r="K43" s="308"/>
      <c r="L43" s="308"/>
    </row>
    <row r="44" spans="1:12" s="13" customFormat="1" ht="15" customHeight="1" x14ac:dyDescent="0.25">
      <c r="A44" s="243">
        <v>5000</v>
      </c>
      <c r="B44" s="473" t="s">
        <v>71</v>
      </c>
      <c r="C44" s="473"/>
      <c r="D44" s="473"/>
      <c r="E44" s="310">
        <f>SUM(E45:E53)</f>
        <v>0</v>
      </c>
      <c r="F44" s="310">
        <f>SUM(F45:F53)</f>
        <v>0</v>
      </c>
      <c r="G44" s="310">
        <f>SUM(G45:G53)</f>
        <v>183065</v>
      </c>
      <c r="H44" s="389">
        <f>SUM(H45:H53)</f>
        <v>272000</v>
      </c>
      <c r="I44" s="244" t="e">
        <f t="shared" si="3"/>
        <v>#DIV/0!</v>
      </c>
      <c r="J44" s="310">
        <f>SUM(J45:J53)</f>
        <v>275000</v>
      </c>
      <c r="K44" s="310">
        <f>SUM(K45:K53)</f>
        <v>0</v>
      </c>
      <c r="L44" s="310">
        <f>SUM(L45:L53)</f>
        <v>0</v>
      </c>
    </row>
    <row r="45" spans="1:12" s="13" customFormat="1" ht="15" customHeight="1" x14ac:dyDescent="0.25">
      <c r="A45" s="37">
        <v>5100</v>
      </c>
      <c r="B45" s="467" t="s">
        <v>72</v>
      </c>
      <c r="C45" s="467"/>
      <c r="D45" s="467"/>
      <c r="E45" s="308"/>
      <c r="F45" s="308"/>
      <c r="G45" s="308">
        <v>109834</v>
      </c>
      <c r="H45" s="388">
        <f>'PRESUP.EGRESOS FUENTE FINANCIAM'!M254</f>
        <v>197000</v>
      </c>
      <c r="I45" s="55" t="e">
        <f t="shared" si="3"/>
        <v>#DIV/0!</v>
      </c>
      <c r="J45" s="308">
        <v>200000</v>
      </c>
      <c r="K45" s="308"/>
      <c r="L45" s="308"/>
    </row>
    <row r="46" spans="1:12" s="13" customFormat="1" ht="15" customHeight="1" x14ac:dyDescent="0.25">
      <c r="A46" s="37">
        <v>5200</v>
      </c>
      <c r="B46" s="467" t="s">
        <v>73</v>
      </c>
      <c r="C46" s="467"/>
      <c r="D46" s="467"/>
      <c r="E46" s="308"/>
      <c r="F46" s="308"/>
      <c r="G46" s="308">
        <v>73231</v>
      </c>
      <c r="H46" s="388">
        <f>'PRESUP.EGRESOS FUENTE FINANCIAM'!M261</f>
        <v>75000</v>
      </c>
      <c r="I46" s="55" t="e">
        <f t="shared" si="3"/>
        <v>#DIV/0!</v>
      </c>
      <c r="J46" s="308">
        <v>75000</v>
      </c>
      <c r="K46" s="308"/>
      <c r="L46" s="308"/>
    </row>
    <row r="47" spans="1:12" s="13" customFormat="1" ht="15" customHeight="1" x14ac:dyDescent="0.25">
      <c r="A47" s="37">
        <v>5300</v>
      </c>
      <c r="B47" s="467" t="s">
        <v>74</v>
      </c>
      <c r="C47" s="467"/>
      <c r="D47" s="467"/>
      <c r="E47" s="308"/>
      <c r="F47" s="308"/>
      <c r="G47" s="308">
        <v>0</v>
      </c>
      <c r="H47" s="388">
        <f>'PRESUP.EGRESOS FUENTE FINANCIAM'!M266</f>
        <v>0</v>
      </c>
      <c r="I47" s="55" t="e">
        <f t="shared" si="3"/>
        <v>#DIV/0!</v>
      </c>
      <c r="J47" s="308"/>
      <c r="K47" s="308"/>
      <c r="L47" s="308"/>
    </row>
    <row r="48" spans="1:12" s="13" customFormat="1" ht="15" customHeight="1" x14ac:dyDescent="0.25">
      <c r="A48" s="37">
        <v>5400</v>
      </c>
      <c r="B48" s="467" t="s">
        <v>75</v>
      </c>
      <c r="C48" s="467"/>
      <c r="D48" s="467"/>
      <c r="E48" s="308"/>
      <c r="F48" s="308"/>
      <c r="G48" s="308">
        <v>0</v>
      </c>
      <c r="H48" s="388">
        <f>'PRESUP.EGRESOS FUENTE FINANCIAM'!M269</f>
        <v>0</v>
      </c>
      <c r="I48" s="55" t="e">
        <f t="shared" ref="I48:I53" si="4">H48/E48-1</f>
        <v>#DIV/0!</v>
      </c>
      <c r="J48" s="308"/>
      <c r="K48" s="308"/>
      <c r="L48" s="308"/>
    </row>
    <row r="49" spans="1:260" s="13" customFormat="1" ht="15" customHeight="1" x14ac:dyDescent="0.25">
      <c r="A49" s="37">
        <v>5500</v>
      </c>
      <c r="B49" s="469" t="s">
        <v>76</v>
      </c>
      <c r="C49" s="469"/>
      <c r="D49" s="469"/>
      <c r="E49" s="309"/>
      <c r="F49" s="309"/>
      <c r="G49" s="309">
        <v>0</v>
      </c>
      <c r="H49" s="388">
        <f>'PRESUP.EGRESOS FUENTE FINANCIAM'!M276</f>
        <v>0</v>
      </c>
      <c r="I49" s="55" t="e">
        <f t="shared" si="4"/>
        <v>#DIV/0!</v>
      </c>
      <c r="J49" s="309"/>
      <c r="K49" s="309"/>
      <c r="L49" s="309"/>
    </row>
    <row r="50" spans="1:260" s="13" customFormat="1" ht="15" customHeight="1" x14ac:dyDescent="0.25">
      <c r="A50" s="37">
        <v>5600</v>
      </c>
      <c r="B50" s="470" t="s">
        <v>77</v>
      </c>
      <c r="C50" s="471"/>
      <c r="D50" s="472"/>
      <c r="E50" s="309"/>
      <c r="F50" s="309"/>
      <c r="G50" s="309">
        <v>0</v>
      </c>
      <c r="H50" s="388">
        <f>'PRESUP.EGRESOS FUENTE FINANCIAM'!M278</f>
        <v>0</v>
      </c>
      <c r="I50" s="55" t="e">
        <f t="shared" si="4"/>
        <v>#DIV/0!</v>
      </c>
      <c r="J50" s="309"/>
      <c r="K50" s="309"/>
      <c r="L50" s="309"/>
    </row>
    <row r="51" spans="1:260" s="13" customFormat="1" ht="15" customHeight="1" x14ac:dyDescent="0.25">
      <c r="A51" s="37">
        <v>5700</v>
      </c>
      <c r="B51" s="470" t="s">
        <v>78</v>
      </c>
      <c r="C51" s="471"/>
      <c r="D51" s="472"/>
      <c r="E51" s="309"/>
      <c r="F51" s="309"/>
      <c r="G51" s="309">
        <v>0</v>
      </c>
      <c r="H51" s="388">
        <f>'PRESUP.EGRESOS FUENTE FINANCIAM'!M287</f>
        <v>0</v>
      </c>
      <c r="I51" s="55" t="e">
        <f t="shared" si="4"/>
        <v>#DIV/0!</v>
      </c>
      <c r="J51" s="309"/>
      <c r="K51" s="309"/>
      <c r="L51" s="309"/>
    </row>
    <row r="52" spans="1:260" s="13" customFormat="1" ht="15" customHeight="1" x14ac:dyDescent="0.25">
      <c r="A52" s="37">
        <v>5800</v>
      </c>
      <c r="B52" s="469" t="s">
        <v>79</v>
      </c>
      <c r="C52" s="469"/>
      <c r="D52" s="469"/>
      <c r="E52" s="309"/>
      <c r="F52" s="309"/>
      <c r="G52" s="309">
        <v>0</v>
      </c>
      <c r="H52" s="388">
        <f>'PRESUP.EGRESOS FUENTE FINANCIAM'!M297</f>
        <v>0</v>
      </c>
      <c r="I52" s="55" t="e">
        <f t="shared" si="4"/>
        <v>#DIV/0!</v>
      </c>
      <c r="J52" s="309"/>
      <c r="K52" s="309"/>
      <c r="L52" s="309"/>
    </row>
    <row r="53" spans="1:260" s="13" customFormat="1" ht="15" customHeight="1" x14ac:dyDescent="0.25">
      <c r="A53" s="37">
        <v>5900</v>
      </c>
      <c r="B53" s="467" t="s">
        <v>80</v>
      </c>
      <c r="C53" s="467"/>
      <c r="D53" s="467"/>
      <c r="E53" s="308"/>
      <c r="F53" s="308"/>
      <c r="G53" s="308">
        <v>0</v>
      </c>
      <c r="H53" s="388">
        <f>'PRESUP.EGRESOS FUENTE FINANCIAM'!M302</f>
        <v>0</v>
      </c>
      <c r="I53" s="55" t="e">
        <f t="shared" si="4"/>
        <v>#DIV/0!</v>
      </c>
      <c r="J53" s="308"/>
      <c r="K53" s="308"/>
      <c r="L53" s="308"/>
    </row>
    <row r="54" spans="1:260" s="13" customFormat="1" ht="15" customHeight="1" x14ac:dyDescent="0.25">
      <c r="A54" s="243">
        <v>6000</v>
      </c>
      <c r="B54" s="473" t="s">
        <v>81</v>
      </c>
      <c r="C54" s="473"/>
      <c r="D54" s="473"/>
      <c r="E54" s="310">
        <f>SUM(E55:E57)</f>
        <v>0</v>
      </c>
      <c r="F54" s="310">
        <f>SUM(F55:F57)</f>
        <v>0</v>
      </c>
      <c r="G54" s="310">
        <f>SUM(G55:G57)</f>
        <v>14198198</v>
      </c>
      <c r="H54" s="389">
        <f>SUM(H55:H57)</f>
        <v>14503661</v>
      </c>
      <c r="I54" s="244" t="e">
        <f t="shared" si="3"/>
        <v>#DIV/0!</v>
      </c>
      <c r="J54" s="310">
        <f>SUM(J55:J57)</f>
        <v>15550000</v>
      </c>
      <c r="K54" s="310">
        <f>SUM(K55:K57)</f>
        <v>0</v>
      </c>
      <c r="L54" s="310">
        <f>SUM(L55:L57)</f>
        <v>0</v>
      </c>
    </row>
    <row r="55" spans="1:260" s="13" customFormat="1" ht="15" customHeight="1" x14ac:dyDescent="0.25">
      <c r="A55" s="49">
        <v>6100</v>
      </c>
      <c r="B55" s="482" t="s">
        <v>82</v>
      </c>
      <c r="C55" s="482"/>
      <c r="D55" s="482"/>
      <c r="E55" s="311"/>
      <c r="F55" s="311"/>
      <c r="G55" s="311">
        <v>14198198</v>
      </c>
      <c r="H55" s="388">
        <f>'PRESUP.EGRESOS FUENTE FINANCIAM'!M313</f>
        <v>14503661</v>
      </c>
      <c r="I55" s="55" t="e">
        <f t="shared" si="3"/>
        <v>#DIV/0!</v>
      </c>
      <c r="J55" s="311">
        <v>15550000</v>
      </c>
      <c r="K55" s="311"/>
      <c r="L55" s="311"/>
    </row>
    <row r="56" spans="1:260" s="13" customFormat="1" ht="15" customHeight="1" x14ac:dyDescent="0.25">
      <c r="A56" s="37">
        <v>6200</v>
      </c>
      <c r="B56" s="467" t="s">
        <v>83</v>
      </c>
      <c r="C56" s="467"/>
      <c r="D56" s="467"/>
      <c r="E56" s="308"/>
      <c r="F56" s="308"/>
      <c r="G56" s="308">
        <v>0</v>
      </c>
      <c r="H56" s="388">
        <f>'PRESUP.EGRESOS FUENTE FINANCIAM'!M322</f>
        <v>0</v>
      </c>
      <c r="I56" s="55" t="e">
        <f t="shared" si="3"/>
        <v>#DIV/0!</v>
      </c>
      <c r="J56" s="308"/>
      <c r="K56" s="308"/>
      <c r="L56" s="308"/>
    </row>
    <row r="57" spans="1:260" s="13" customFormat="1" ht="15" customHeight="1" x14ac:dyDescent="0.25">
      <c r="A57" s="37">
        <v>6300</v>
      </c>
      <c r="B57" s="467" t="s">
        <v>84</v>
      </c>
      <c r="C57" s="467"/>
      <c r="D57" s="467"/>
      <c r="E57" s="308"/>
      <c r="F57" s="308"/>
      <c r="G57" s="308">
        <v>0</v>
      </c>
      <c r="H57" s="388">
        <f>'PRESUP.EGRESOS FUENTE FINANCIAM'!M331</f>
        <v>0</v>
      </c>
      <c r="I57" s="55" t="e">
        <f t="shared" si="3"/>
        <v>#DIV/0!</v>
      </c>
      <c r="J57" s="308"/>
      <c r="K57" s="308"/>
      <c r="L57" s="308"/>
    </row>
    <row r="58" spans="1:260" s="13" customFormat="1" ht="15.75" customHeight="1" x14ac:dyDescent="0.25">
      <c r="A58" s="243">
        <v>7000</v>
      </c>
      <c r="B58" s="473" t="s">
        <v>85</v>
      </c>
      <c r="C58" s="473"/>
      <c r="D58" s="473"/>
      <c r="E58" s="310">
        <f>SUM(E59:E65)</f>
        <v>0</v>
      </c>
      <c r="F58" s="310">
        <f>SUM(F59:F65)</f>
        <v>0</v>
      </c>
      <c r="G58" s="310">
        <f>SUM(G59:G65)</f>
        <v>0</v>
      </c>
      <c r="H58" s="389">
        <f>SUM(H59:H65)</f>
        <v>0</v>
      </c>
      <c r="I58" s="244" t="e">
        <f t="shared" si="3"/>
        <v>#DIV/0!</v>
      </c>
      <c r="J58" s="310">
        <f>SUM(J59:J65)</f>
        <v>0</v>
      </c>
      <c r="K58" s="310">
        <f>SUM(K59:K65)</f>
        <v>0</v>
      </c>
      <c r="L58" s="310">
        <f>SUM(L59:L65)</f>
        <v>0</v>
      </c>
    </row>
    <row r="59" spans="1:260" s="13" customFormat="1" ht="15.75" x14ac:dyDescent="0.25">
      <c r="A59" s="37">
        <v>7100</v>
      </c>
      <c r="B59" s="467" t="s">
        <v>86</v>
      </c>
      <c r="C59" s="467"/>
      <c r="D59" s="467"/>
      <c r="E59" s="315"/>
      <c r="F59" s="315"/>
      <c r="G59" s="315"/>
      <c r="H59" s="388">
        <f>'PRESUP.EGRESOS FUENTE FINANCIAM'!M335</f>
        <v>0</v>
      </c>
      <c r="I59" s="55" t="e">
        <f t="shared" si="3"/>
        <v>#DIV/0!</v>
      </c>
      <c r="J59" s="315"/>
      <c r="K59" s="315"/>
      <c r="L59" s="315"/>
      <c r="M59" s="14">
        <v>61</v>
      </c>
      <c r="N59" s="480"/>
      <c r="O59" s="480"/>
      <c r="P59" s="481"/>
      <c r="Q59" s="15">
        <v>61</v>
      </c>
      <c r="R59" s="480"/>
      <c r="S59" s="480"/>
      <c r="T59" s="481"/>
      <c r="U59" s="15">
        <v>61</v>
      </c>
      <c r="V59" s="480"/>
      <c r="W59" s="480"/>
      <c r="X59" s="481"/>
      <c r="Y59" s="15">
        <v>61</v>
      </c>
      <c r="Z59" s="480"/>
      <c r="AA59" s="480"/>
      <c r="AB59" s="481"/>
      <c r="AC59" s="15">
        <v>61</v>
      </c>
      <c r="AD59" s="480"/>
      <c r="AE59" s="480"/>
      <c r="AF59" s="481"/>
      <c r="AG59" s="15">
        <v>61</v>
      </c>
      <c r="AH59" s="480"/>
      <c r="AI59" s="480"/>
      <c r="AJ59" s="481"/>
      <c r="AK59" s="15">
        <v>61</v>
      </c>
      <c r="AL59" s="480"/>
      <c r="AM59" s="480"/>
      <c r="AN59" s="481"/>
      <c r="AO59" s="15">
        <v>61</v>
      </c>
      <c r="AP59" s="480"/>
      <c r="AQ59" s="480"/>
      <c r="AR59" s="481"/>
      <c r="AS59" s="15">
        <v>61</v>
      </c>
      <c r="AT59" s="480"/>
      <c r="AU59" s="480"/>
      <c r="AV59" s="481"/>
      <c r="AW59" s="15">
        <v>61</v>
      </c>
      <c r="AX59" s="480"/>
      <c r="AY59" s="480"/>
      <c r="AZ59" s="481"/>
      <c r="BA59" s="15">
        <v>61</v>
      </c>
      <c r="BB59" s="480"/>
      <c r="BC59" s="480"/>
      <c r="BD59" s="481"/>
      <c r="BE59" s="15">
        <v>61</v>
      </c>
      <c r="BF59" s="480"/>
      <c r="BG59" s="480"/>
      <c r="BH59" s="481"/>
      <c r="BI59" s="15">
        <v>61</v>
      </c>
      <c r="BJ59" s="480"/>
      <c r="BK59" s="480"/>
      <c r="BL59" s="481"/>
      <c r="BM59" s="15">
        <v>61</v>
      </c>
      <c r="BN59" s="480"/>
      <c r="BO59" s="480"/>
      <c r="BP59" s="481"/>
      <c r="BQ59" s="15">
        <v>61</v>
      </c>
      <c r="BR59" s="480"/>
      <c r="BS59" s="480"/>
      <c r="BT59" s="481"/>
      <c r="BU59" s="15">
        <v>61</v>
      </c>
      <c r="BV59" s="480"/>
      <c r="BW59" s="480"/>
      <c r="BX59" s="481"/>
      <c r="BY59" s="15">
        <v>61</v>
      </c>
      <c r="BZ59" s="480"/>
      <c r="CA59" s="480"/>
      <c r="CB59" s="481"/>
      <c r="CC59" s="15">
        <v>61</v>
      </c>
      <c r="CD59" s="480"/>
      <c r="CE59" s="480"/>
      <c r="CF59" s="481"/>
      <c r="CG59" s="15">
        <v>61</v>
      </c>
      <c r="CH59" s="480"/>
      <c r="CI59" s="480"/>
      <c r="CJ59" s="481"/>
      <c r="CK59" s="15">
        <v>61</v>
      </c>
      <c r="CL59" s="480"/>
      <c r="CM59" s="480"/>
      <c r="CN59" s="481"/>
      <c r="CO59" s="15">
        <v>61</v>
      </c>
      <c r="CP59" s="480"/>
      <c r="CQ59" s="480"/>
      <c r="CR59" s="481"/>
      <c r="CS59" s="15">
        <v>61</v>
      </c>
      <c r="CT59" s="480"/>
      <c r="CU59" s="480"/>
      <c r="CV59" s="481"/>
      <c r="CW59" s="15">
        <v>61</v>
      </c>
      <c r="CX59" s="480"/>
      <c r="CY59" s="480"/>
      <c r="CZ59" s="481"/>
      <c r="DA59" s="15">
        <v>61</v>
      </c>
      <c r="DB59" s="480"/>
      <c r="DC59" s="480"/>
      <c r="DD59" s="481"/>
      <c r="DE59" s="15">
        <v>61</v>
      </c>
      <c r="DF59" s="480"/>
      <c r="DG59" s="480"/>
      <c r="DH59" s="481"/>
      <c r="DI59" s="15">
        <v>61</v>
      </c>
      <c r="DJ59" s="480"/>
      <c r="DK59" s="480"/>
      <c r="DL59" s="481"/>
      <c r="DM59" s="15">
        <v>61</v>
      </c>
      <c r="DN59" s="480"/>
      <c r="DO59" s="480"/>
      <c r="DP59" s="481"/>
      <c r="DQ59" s="15">
        <v>61</v>
      </c>
      <c r="DR59" s="480"/>
      <c r="DS59" s="480"/>
      <c r="DT59" s="481"/>
      <c r="DU59" s="15">
        <v>61</v>
      </c>
      <c r="DV59" s="480"/>
      <c r="DW59" s="480"/>
      <c r="DX59" s="481"/>
      <c r="DY59" s="15">
        <v>61</v>
      </c>
      <c r="DZ59" s="480"/>
      <c r="EA59" s="480"/>
      <c r="EB59" s="481"/>
      <c r="EC59" s="15">
        <v>61</v>
      </c>
      <c r="ED59" s="480"/>
      <c r="EE59" s="480"/>
      <c r="EF59" s="481"/>
      <c r="EG59" s="15">
        <v>61</v>
      </c>
      <c r="EH59" s="480"/>
      <c r="EI59" s="480"/>
      <c r="EJ59" s="481"/>
      <c r="EK59" s="15">
        <v>61</v>
      </c>
      <c r="EL59" s="480"/>
      <c r="EM59" s="480"/>
      <c r="EN59" s="481"/>
      <c r="EO59" s="15">
        <v>61</v>
      </c>
      <c r="EP59" s="480"/>
      <c r="EQ59" s="480"/>
      <c r="ER59" s="481"/>
      <c r="ES59" s="15">
        <v>61</v>
      </c>
      <c r="ET59" s="480"/>
      <c r="EU59" s="480"/>
      <c r="EV59" s="481"/>
      <c r="EW59" s="15">
        <v>61</v>
      </c>
      <c r="EX59" s="480"/>
      <c r="EY59" s="480"/>
      <c r="EZ59" s="481"/>
      <c r="FA59" s="15">
        <v>61</v>
      </c>
      <c r="FB59" s="480"/>
      <c r="FC59" s="480"/>
      <c r="FD59" s="481"/>
      <c r="FE59" s="15">
        <v>61</v>
      </c>
      <c r="FF59" s="480"/>
      <c r="FG59" s="480"/>
      <c r="FH59" s="481"/>
      <c r="FI59" s="15">
        <v>61</v>
      </c>
      <c r="FJ59" s="480"/>
      <c r="FK59" s="480"/>
      <c r="FL59" s="481"/>
      <c r="FM59" s="15">
        <v>61</v>
      </c>
      <c r="FN59" s="480"/>
      <c r="FO59" s="480"/>
      <c r="FP59" s="481"/>
      <c r="FQ59" s="15">
        <v>61</v>
      </c>
      <c r="FR59" s="480"/>
      <c r="FS59" s="480"/>
      <c r="FT59" s="481"/>
      <c r="FU59" s="15">
        <v>61</v>
      </c>
      <c r="FV59" s="480"/>
      <c r="FW59" s="480"/>
      <c r="FX59" s="481"/>
      <c r="FY59" s="15">
        <v>61</v>
      </c>
      <c r="FZ59" s="480"/>
      <c r="GA59" s="480"/>
      <c r="GB59" s="481"/>
      <c r="GC59" s="15">
        <v>61</v>
      </c>
      <c r="GD59" s="480"/>
      <c r="GE59" s="480"/>
      <c r="GF59" s="481"/>
      <c r="GG59" s="15">
        <v>61</v>
      </c>
      <c r="GH59" s="480"/>
      <c r="GI59" s="480"/>
      <c r="GJ59" s="481"/>
      <c r="GK59" s="15">
        <v>61</v>
      </c>
      <c r="GL59" s="480"/>
      <c r="GM59" s="480"/>
      <c r="GN59" s="481"/>
      <c r="GO59" s="15">
        <v>61</v>
      </c>
      <c r="GP59" s="480"/>
      <c r="GQ59" s="480"/>
      <c r="GR59" s="481"/>
      <c r="GS59" s="15">
        <v>61</v>
      </c>
      <c r="GT59" s="480"/>
      <c r="GU59" s="480"/>
      <c r="GV59" s="481"/>
      <c r="GW59" s="15">
        <v>61</v>
      </c>
      <c r="GX59" s="480"/>
      <c r="GY59" s="480"/>
      <c r="GZ59" s="481"/>
      <c r="HA59" s="15">
        <v>61</v>
      </c>
      <c r="HB59" s="480"/>
      <c r="HC59" s="480"/>
      <c r="HD59" s="481"/>
      <c r="HE59" s="15">
        <v>61</v>
      </c>
      <c r="HF59" s="480"/>
      <c r="HG59" s="480"/>
      <c r="HH59" s="481"/>
      <c r="HI59" s="15">
        <v>61</v>
      </c>
      <c r="HJ59" s="480"/>
      <c r="HK59" s="480"/>
      <c r="HL59" s="481"/>
      <c r="HM59" s="15">
        <v>61</v>
      </c>
      <c r="HN59" s="480"/>
      <c r="HO59" s="480"/>
      <c r="HP59" s="481"/>
      <c r="HQ59" s="15">
        <v>61</v>
      </c>
      <c r="HR59" s="480"/>
      <c r="HS59" s="480"/>
      <c r="HT59" s="481"/>
      <c r="HU59" s="15">
        <v>61</v>
      </c>
      <c r="HV59" s="480"/>
      <c r="HW59" s="480"/>
      <c r="HX59" s="481"/>
      <c r="HY59" s="15">
        <v>61</v>
      </c>
      <c r="HZ59" s="480"/>
      <c r="IA59" s="480"/>
      <c r="IB59" s="481"/>
      <c r="IC59" s="15">
        <v>61</v>
      </c>
      <c r="ID59" s="480"/>
      <c r="IE59" s="480"/>
      <c r="IF59" s="481"/>
      <c r="IG59" s="15">
        <v>61</v>
      </c>
      <c r="IH59" s="480"/>
      <c r="II59" s="480"/>
      <c r="IJ59" s="481"/>
      <c r="IK59" s="15">
        <v>61</v>
      </c>
      <c r="IL59" s="480"/>
      <c r="IM59" s="480"/>
      <c r="IN59" s="481"/>
      <c r="IO59" s="15">
        <v>61</v>
      </c>
      <c r="IP59" s="480"/>
      <c r="IQ59" s="480"/>
      <c r="IR59" s="481"/>
      <c r="IS59" s="15">
        <v>61</v>
      </c>
      <c r="IT59" s="480"/>
      <c r="IU59" s="480"/>
      <c r="IV59" s="481"/>
      <c r="IW59" s="15">
        <v>61</v>
      </c>
      <c r="IX59" s="480"/>
      <c r="IY59" s="480"/>
      <c r="IZ59" s="481"/>
    </row>
    <row r="60" spans="1:260" s="13" customFormat="1" ht="15.75" x14ac:dyDescent="0.25">
      <c r="A60" s="37">
        <v>7200</v>
      </c>
      <c r="B60" s="467" t="s">
        <v>87</v>
      </c>
      <c r="C60" s="467"/>
      <c r="D60" s="467"/>
      <c r="E60" s="315"/>
      <c r="F60" s="315"/>
      <c r="G60" s="315"/>
      <c r="H60" s="388">
        <f>'PRESUP.EGRESOS FUENTE FINANCIAM'!M338</f>
        <v>0</v>
      </c>
      <c r="I60" s="55" t="e">
        <f t="shared" si="3"/>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x14ac:dyDescent="0.25">
      <c r="A61" s="37">
        <v>7300</v>
      </c>
      <c r="B61" s="467" t="s">
        <v>88</v>
      </c>
      <c r="C61" s="467"/>
      <c r="D61" s="467"/>
      <c r="E61" s="315"/>
      <c r="F61" s="315"/>
      <c r="G61" s="315"/>
      <c r="H61" s="388">
        <f>'PRESUP.EGRESOS FUENTE FINANCIAM'!M348</f>
        <v>0</v>
      </c>
      <c r="I61" s="55" t="e">
        <f t="shared" si="3"/>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x14ac:dyDescent="0.25">
      <c r="A62" s="37">
        <v>7400</v>
      </c>
      <c r="B62" s="467" t="s">
        <v>89</v>
      </c>
      <c r="C62" s="467"/>
      <c r="D62" s="467"/>
      <c r="E62" s="315"/>
      <c r="F62" s="315"/>
      <c r="G62" s="315"/>
      <c r="H62" s="388">
        <f>'PRESUP.EGRESOS FUENTE FINANCIAM'!M355</f>
        <v>0</v>
      </c>
      <c r="I62" s="55" t="e">
        <f t="shared" si="3"/>
        <v>#DIV/0!</v>
      </c>
      <c r="J62" s="315"/>
      <c r="K62" s="315"/>
      <c r="L62" s="315"/>
      <c r="M62" s="14">
        <v>62</v>
      </c>
      <c r="N62" s="480"/>
      <c r="O62" s="480"/>
      <c r="P62" s="481"/>
      <c r="Q62" s="15">
        <v>62</v>
      </c>
      <c r="R62" s="480"/>
      <c r="S62" s="480"/>
      <c r="T62" s="481"/>
      <c r="U62" s="15">
        <v>62</v>
      </c>
      <c r="V62" s="480"/>
      <c r="W62" s="480"/>
      <c r="X62" s="481"/>
      <c r="Y62" s="15">
        <v>62</v>
      </c>
      <c r="Z62" s="480"/>
      <c r="AA62" s="480"/>
      <c r="AB62" s="481"/>
      <c r="AC62" s="15">
        <v>62</v>
      </c>
      <c r="AD62" s="480"/>
      <c r="AE62" s="480"/>
      <c r="AF62" s="481"/>
      <c r="AG62" s="15">
        <v>62</v>
      </c>
      <c r="AH62" s="480"/>
      <c r="AI62" s="480"/>
      <c r="AJ62" s="481"/>
      <c r="AK62" s="15">
        <v>62</v>
      </c>
      <c r="AL62" s="480"/>
      <c r="AM62" s="480"/>
      <c r="AN62" s="481"/>
      <c r="AO62" s="15">
        <v>62</v>
      </c>
      <c r="AP62" s="480"/>
      <c r="AQ62" s="480"/>
      <c r="AR62" s="481"/>
      <c r="AS62" s="15">
        <v>62</v>
      </c>
      <c r="AT62" s="480"/>
      <c r="AU62" s="480"/>
      <c r="AV62" s="481"/>
      <c r="AW62" s="15">
        <v>62</v>
      </c>
      <c r="AX62" s="480"/>
      <c r="AY62" s="480"/>
      <c r="AZ62" s="481"/>
      <c r="BA62" s="15">
        <v>62</v>
      </c>
      <c r="BB62" s="480"/>
      <c r="BC62" s="480"/>
      <c r="BD62" s="481"/>
      <c r="BE62" s="15">
        <v>62</v>
      </c>
      <c r="BF62" s="480"/>
      <c r="BG62" s="480"/>
      <c r="BH62" s="481"/>
      <c r="BI62" s="15">
        <v>62</v>
      </c>
      <c r="BJ62" s="480"/>
      <c r="BK62" s="480"/>
      <c r="BL62" s="481"/>
      <c r="BM62" s="15">
        <v>62</v>
      </c>
      <c r="BN62" s="480"/>
      <c r="BO62" s="480"/>
      <c r="BP62" s="481"/>
      <c r="BQ62" s="15">
        <v>62</v>
      </c>
      <c r="BR62" s="480"/>
      <c r="BS62" s="480"/>
      <c r="BT62" s="481"/>
      <c r="BU62" s="15">
        <v>62</v>
      </c>
      <c r="BV62" s="480"/>
      <c r="BW62" s="480"/>
      <c r="BX62" s="481"/>
      <c r="BY62" s="15">
        <v>62</v>
      </c>
      <c r="BZ62" s="480"/>
      <c r="CA62" s="480"/>
      <c r="CB62" s="481"/>
      <c r="CC62" s="15">
        <v>62</v>
      </c>
      <c r="CD62" s="480"/>
      <c r="CE62" s="480"/>
      <c r="CF62" s="481"/>
      <c r="CG62" s="15">
        <v>62</v>
      </c>
      <c r="CH62" s="480"/>
      <c r="CI62" s="480"/>
      <c r="CJ62" s="481"/>
      <c r="CK62" s="15">
        <v>62</v>
      </c>
      <c r="CL62" s="480"/>
      <c r="CM62" s="480"/>
      <c r="CN62" s="481"/>
      <c r="CO62" s="15">
        <v>62</v>
      </c>
      <c r="CP62" s="480"/>
      <c r="CQ62" s="480"/>
      <c r="CR62" s="481"/>
      <c r="CS62" s="15">
        <v>62</v>
      </c>
      <c r="CT62" s="480"/>
      <c r="CU62" s="480"/>
      <c r="CV62" s="481"/>
      <c r="CW62" s="15">
        <v>62</v>
      </c>
      <c r="CX62" s="480"/>
      <c r="CY62" s="480"/>
      <c r="CZ62" s="481"/>
      <c r="DA62" s="15">
        <v>62</v>
      </c>
      <c r="DB62" s="480"/>
      <c r="DC62" s="480"/>
      <c r="DD62" s="481"/>
      <c r="DE62" s="15">
        <v>62</v>
      </c>
      <c r="DF62" s="480"/>
      <c r="DG62" s="480"/>
      <c r="DH62" s="481"/>
      <c r="DI62" s="15">
        <v>62</v>
      </c>
      <c r="DJ62" s="480"/>
      <c r="DK62" s="480"/>
      <c r="DL62" s="481"/>
      <c r="DM62" s="15">
        <v>62</v>
      </c>
      <c r="DN62" s="480"/>
      <c r="DO62" s="480"/>
      <c r="DP62" s="481"/>
      <c r="DQ62" s="15">
        <v>62</v>
      </c>
      <c r="DR62" s="480"/>
      <c r="DS62" s="480"/>
      <c r="DT62" s="481"/>
      <c r="DU62" s="15">
        <v>62</v>
      </c>
      <c r="DV62" s="480"/>
      <c r="DW62" s="480"/>
      <c r="DX62" s="481"/>
      <c r="DY62" s="15">
        <v>62</v>
      </c>
      <c r="DZ62" s="480"/>
      <c r="EA62" s="480"/>
      <c r="EB62" s="481"/>
      <c r="EC62" s="15">
        <v>62</v>
      </c>
      <c r="ED62" s="480"/>
      <c r="EE62" s="480"/>
      <c r="EF62" s="481"/>
      <c r="EG62" s="15">
        <v>62</v>
      </c>
      <c r="EH62" s="480"/>
      <c r="EI62" s="480"/>
      <c r="EJ62" s="481"/>
      <c r="EK62" s="15">
        <v>62</v>
      </c>
      <c r="EL62" s="480"/>
      <c r="EM62" s="480"/>
      <c r="EN62" s="481"/>
      <c r="EO62" s="15">
        <v>62</v>
      </c>
      <c r="EP62" s="480"/>
      <c r="EQ62" s="480"/>
      <c r="ER62" s="481"/>
      <c r="ES62" s="15">
        <v>62</v>
      </c>
      <c r="ET62" s="480"/>
      <c r="EU62" s="480"/>
      <c r="EV62" s="481"/>
      <c r="EW62" s="15">
        <v>62</v>
      </c>
      <c r="EX62" s="480"/>
      <c r="EY62" s="480"/>
      <c r="EZ62" s="481"/>
      <c r="FA62" s="15">
        <v>62</v>
      </c>
      <c r="FB62" s="480"/>
      <c r="FC62" s="480"/>
      <c r="FD62" s="481"/>
      <c r="FE62" s="15">
        <v>62</v>
      </c>
      <c r="FF62" s="480"/>
      <c r="FG62" s="480"/>
      <c r="FH62" s="481"/>
      <c r="FI62" s="15">
        <v>62</v>
      </c>
      <c r="FJ62" s="480"/>
      <c r="FK62" s="480"/>
      <c r="FL62" s="481"/>
      <c r="FM62" s="15">
        <v>62</v>
      </c>
      <c r="FN62" s="480"/>
      <c r="FO62" s="480"/>
      <c r="FP62" s="481"/>
      <c r="FQ62" s="15">
        <v>62</v>
      </c>
      <c r="FR62" s="480"/>
      <c r="FS62" s="480"/>
      <c r="FT62" s="481"/>
      <c r="FU62" s="15">
        <v>62</v>
      </c>
      <c r="FV62" s="480"/>
      <c r="FW62" s="480"/>
      <c r="FX62" s="481"/>
      <c r="FY62" s="15">
        <v>62</v>
      </c>
      <c r="FZ62" s="480"/>
      <c r="GA62" s="480"/>
      <c r="GB62" s="481"/>
      <c r="GC62" s="15">
        <v>62</v>
      </c>
      <c r="GD62" s="480"/>
      <c r="GE62" s="480"/>
      <c r="GF62" s="481"/>
      <c r="GG62" s="15">
        <v>62</v>
      </c>
      <c r="GH62" s="480"/>
      <c r="GI62" s="480"/>
      <c r="GJ62" s="481"/>
      <c r="GK62" s="15">
        <v>62</v>
      </c>
      <c r="GL62" s="480"/>
      <c r="GM62" s="480"/>
      <c r="GN62" s="481"/>
      <c r="GO62" s="15">
        <v>62</v>
      </c>
      <c r="GP62" s="480"/>
      <c r="GQ62" s="480"/>
      <c r="GR62" s="481"/>
      <c r="GS62" s="15">
        <v>62</v>
      </c>
      <c r="GT62" s="480"/>
      <c r="GU62" s="480"/>
      <c r="GV62" s="481"/>
      <c r="GW62" s="15">
        <v>62</v>
      </c>
      <c r="GX62" s="480"/>
      <c r="GY62" s="480"/>
      <c r="GZ62" s="481"/>
      <c r="HA62" s="15">
        <v>62</v>
      </c>
      <c r="HB62" s="480"/>
      <c r="HC62" s="480"/>
      <c r="HD62" s="481"/>
      <c r="HE62" s="15">
        <v>62</v>
      </c>
      <c r="HF62" s="480"/>
      <c r="HG62" s="480"/>
      <c r="HH62" s="481"/>
      <c r="HI62" s="15">
        <v>62</v>
      </c>
      <c r="HJ62" s="480"/>
      <c r="HK62" s="480"/>
      <c r="HL62" s="481"/>
      <c r="HM62" s="15">
        <v>62</v>
      </c>
      <c r="HN62" s="480"/>
      <c r="HO62" s="480"/>
      <c r="HP62" s="481"/>
      <c r="HQ62" s="15">
        <v>62</v>
      </c>
      <c r="HR62" s="480"/>
      <c r="HS62" s="480"/>
      <c r="HT62" s="481"/>
      <c r="HU62" s="15">
        <v>62</v>
      </c>
      <c r="HV62" s="480"/>
      <c r="HW62" s="480"/>
      <c r="HX62" s="481"/>
      <c r="HY62" s="15">
        <v>62</v>
      </c>
      <c r="HZ62" s="480"/>
      <c r="IA62" s="480"/>
      <c r="IB62" s="481"/>
      <c r="IC62" s="15">
        <v>62</v>
      </c>
      <c r="ID62" s="480"/>
      <c r="IE62" s="480"/>
      <c r="IF62" s="481"/>
      <c r="IG62" s="15">
        <v>62</v>
      </c>
      <c r="IH62" s="480"/>
      <c r="II62" s="480"/>
      <c r="IJ62" s="481"/>
      <c r="IK62" s="15">
        <v>62</v>
      </c>
      <c r="IL62" s="480"/>
      <c r="IM62" s="480"/>
      <c r="IN62" s="481"/>
      <c r="IO62" s="15">
        <v>62</v>
      </c>
      <c r="IP62" s="480"/>
      <c r="IQ62" s="480"/>
      <c r="IR62" s="481"/>
      <c r="IS62" s="15">
        <v>62</v>
      </c>
      <c r="IT62" s="480"/>
      <c r="IU62" s="480"/>
      <c r="IV62" s="481"/>
      <c r="IW62" s="15">
        <v>62</v>
      </c>
      <c r="IX62" s="480"/>
      <c r="IY62" s="480"/>
      <c r="IZ62" s="481"/>
    </row>
    <row r="63" spans="1:260" s="13" customFormat="1" ht="15" customHeight="1" x14ac:dyDescent="0.25">
      <c r="A63" s="37">
        <v>7500</v>
      </c>
      <c r="B63" s="467" t="s">
        <v>90</v>
      </c>
      <c r="C63" s="467"/>
      <c r="D63" s="467"/>
      <c r="E63" s="316"/>
      <c r="F63" s="316"/>
      <c r="G63" s="316"/>
      <c r="H63" s="388">
        <f>'PRESUP.EGRESOS FUENTE FINANCIAM'!M365</f>
        <v>0</v>
      </c>
      <c r="I63" s="55" t="e">
        <f t="shared" si="3"/>
        <v>#DIV/0!</v>
      </c>
      <c r="J63" s="316"/>
      <c r="K63" s="316"/>
      <c r="L63" s="316"/>
    </row>
    <row r="64" spans="1:260" s="13" customFormat="1" ht="15" customHeight="1" x14ac:dyDescent="0.25">
      <c r="A64" s="37">
        <v>7600</v>
      </c>
      <c r="B64" s="467" t="s">
        <v>91</v>
      </c>
      <c r="C64" s="467"/>
      <c r="D64" s="467"/>
      <c r="E64" s="316"/>
      <c r="F64" s="316"/>
      <c r="G64" s="316"/>
      <c r="H64" s="388">
        <f>'PRESUP.EGRESOS FUENTE FINANCIAM'!M375</f>
        <v>0</v>
      </c>
      <c r="I64" s="55" t="e">
        <f t="shared" si="3"/>
        <v>#DIV/0!</v>
      </c>
      <c r="J64" s="316"/>
      <c r="K64" s="316"/>
      <c r="L64" s="316"/>
    </row>
    <row r="65" spans="1:12" s="13" customFormat="1" ht="15" customHeight="1" x14ac:dyDescent="0.25">
      <c r="A65" s="37">
        <v>7900</v>
      </c>
      <c r="B65" s="467" t="s">
        <v>92</v>
      </c>
      <c r="C65" s="467"/>
      <c r="D65" s="467"/>
      <c r="E65" s="316"/>
      <c r="F65" s="316"/>
      <c r="G65" s="316"/>
      <c r="H65" s="388">
        <f>'PRESUP.EGRESOS FUENTE FINANCIAM'!M378</f>
        <v>0</v>
      </c>
      <c r="I65" s="55" t="e">
        <f t="shared" si="3"/>
        <v>#DIV/0!</v>
      </c>
      <c r="J65" s="316"/>
      <c r="K65" s="316"/>
      <c r="L65" s="316"/>
    </row>
    <row r="66" spans="1:12" s="13" customFormat="1" ht="15.75" customHeight="1" x14ac:dyDescent="0.25">
      <c r="A66" s="243">
        <v>8000</v>
      </c>
      <c r="B66" s="473" t="s">
        <v>21</v>
      </c>
      <c r="C66" s="473"/>
      <c r="D66" s="473"/>
      <c r="E66" s="312">
        <f>SUM(E67:E69)</f>
        <v>0</v>
      </c>
      <c r="F66" s="312">
        <f>SUM(F67:F69)</f>
        <v>0</v>
      </c>
      <c r="G66" s="312">
        <f>SUM(G67:G69)</f>
        <v>0</v>
      </c>
      <c r="H66" s="389">
        <f>SUM(H67:H69)</f>
        <v>0</v>
      </c>
      <c r="I66" s="244" t="e">
        <f t="shared" si="3"/>
        <v>#DIV/0!</v>
      </c>
      <c r="J66" s="312">
        <f>SUM(J67:J69)</f>
        <v>0</v>
      </c>
      <c r="K66" s="312">
        <f>SUM(K67:K69)</f>
        <v>0</v>
      </c>
      <c r="L66" s="312">
        <f>SUM(L67:L69)</f>
        <v>0</v>
      </c>
    </row>
    <row r="67" spans="1:12" s="13" customFormat="1" ht="15.75" x14ac:dyDescent="0.25">
      <c r="A67" s="37">
        <v>8100</v>
      </c>
      <c r="B67" s="467" t="s">
        <v>22</v>
      </c>
      <c r="C67" s="467"/>
      <c r="D67" s="467"/>
      <c r="E67" s="308"/>
      <c r="F67" s="308"/>
      <c r="G67" s="308"/>
      <c r="H67" s="388">
        <f>'PRESUP.EGRESOS FUENTE FINANCIAM'!M383</f>
        <v>0</v>
      </c>
      <c r="I67" s="55" t="e">
        <f t="shared" ref="I67:I69" si="5">H67/E67-1</f>
        <v>#DIV/0!</v>
      </c>
      <c r="J67" s="308"/>
      <c r="K67" s="308"/>
      <c r="L67" s="308"/>
    </row>
    <row r="68" spans="1:12" s="13" customFormat="1" ht="15.75" x14ac:dyDescent="0.25">
      <c r="A68" s="37">
        <v>8300</v>
      </c>
      <c r="B68" s="467" t="s">
        <v>23</v>
      </c>
      <c r="C68" s="467"/>
      <c r="D68" s="467"/>
      <c r="E68" s="309"/>
      <c r="F68" s="309"/>
      <c r="G68" s="309"/>
      <c r="H68" s="388">
        <f>'PRESUP.EGRESOS FUENTE FINANCIAM'!M390</f>
        <v>0</v>
      </c>
      <c r="I68" s="55" t="e">
        <f t="shared" si="5"/>
        <v>#DIV/0!</v>
      </c>
      <c r="J68" s="309"/>
      <c r="K68" s="309"/>
      <c r="L68" s="309"/>
    </row>
    <row r="69" spans="1:12" s="13" customFormat="1" ht="15.75" x14ac:dyDescent="0.25">
      <c r="A69" s="37">
        <v>8500</v>
      </c>
      <c r="B69" s="467" t="s">
        <v>24</v>
      </c>
      <c r="C69" s="467"/>
      <c r="D69" s="467"/>
      <c r="E69" s="309"/>
      <c r="F69" s="309"/>
      <c r="G69" s="309"/>
      <c r="H69" s="388">
        <f>'PRESUP.EGRESOS FUENTE FINANCIAM'!M396</f>
        <v>0</v>
      </c>
      <c r="I69" s="55" t="e">
        <f t="shared" si="5"/>
        <v>#DIV/0!</v>
      </c>
      <c r="J69" s="309"/>
      <c r="K69" s="309"/>
      <c r="L69" s="309"/>
    </row>
    <row r="70" spans="1:12" s="13" customFormat="1" ht="15.75" x14ac:dyDescent="0.25">
      <c r="A70" s="243">
        <v>9000</v>
      </c>
      <c r="B70" s="473" t="s">
        <v>93</v>
      </c>
      <c r="C70" s="473"/>
      <c r="D70" s="473"/>
      <c r="E70" s="310">
        <f>SUM(E71:E77)</f>
        <v>0</v>
      </c>
      <c r="F70" s="310">
        <f>SUM(F71:F77)</f>
        <v>0</v>
      </c>
      <c r="G70" s="310">
        <f>SUM(G71:G77)</f>
        <v>420000</v>
      </c>
      <c r="H70" s="389">
        <f>SUM(H71:H77)</f>
        <v>0</v>
      </c>
      <c r="I70" s="244" t="e">
        <f t="shared" si="3"/>
        <v>#DIV/0!</v>
      </c>
      <c r="J70" s="310">
        <f>SUM(J71:J77)</f>
        <v>0</v>
      </c>
      <c r="K70" s="310">
        <f>SUM(K71:K77)</f>
        <v>0</v>
      </c>
      <c r="L70" s="310">
        <f>SUM(L71:L77)</f>
        <v>0</v>
      </c>
    </row>
    <row r="71" spans="1:12" s="13" customFormat="1" ht="15.75" x14ac:dyDescent="0.25">
      <c r="A71" s="37">
        <v>9100</v>
      </c>
      <c r="B71" s="467" t="s">
        <v>94</v>
      </c>
      <c r="C71" s="467"/>
      <c r="D71" s="467"/>
      <c r="E71" s="308"/>
      <c r="F71" s="308"/>
      <c r="G71" s="308"/>
      <c r="H71" s="388">
        <f>'PRESUP.EGRESOS FUENTE FINANCIAM'!M401</f>
        <v>0</v>
      </c>
      <c r="I71" s="55" t="e">
        <f t="shared" si="3"/>
        <v>#DIV/0!</v>
      </c>
      <c r="J71" s="308"/>
      <c r="K71" s="308"/>
      <c r="L71" s="308"/>
    </row>
    <row r="72" spans="1:12" s="13" customFormat="1" ht="15.75" x14ac:dyDescent="0.25">
      <c r="A72" s="37">
        <v>9200</v>
      </c>
      <c r="B72" s="467" t="s">
        <v>95</v>
      </c>
      <c r="C72" s="467"/>
      <c r="D72" s="467"/>
      <c r="E72" s="309"/>
      <c r="F72" s="309"/>
      <c r="G72" s="309"/>
      <c r="H72" s="388">
        <f>'PRESUP.EGRESOS FUENTE FINANCIAM'!M410</f>
        <v>0</v>
      </c>
      <c r="I72" s="55" t="e">
        <f t="shared" si="3"/>
        <v>#DIV/0!</v>
      </c>
      <c r="J72" s="309"/>
      <c r="K72" s="309"/>
      <c r="L72" s="309"/>
    </row>
    <row r="73" spans="1:12" s="13" customFormat="1" ht="15.75" x14ac:dyDescent="0.25">
      <c r="A73" s="37">
        <v>9300</v>
      </c>
      <c r="B73" s="467" t="s">
        <v>96</v>
      </c>
      <c r="C73" s="467"/>
      <c r="D73" s="467"/>
      <c r="E73" s="309"/>
      <c r="F73" s="309"/>
      <c r="G73" s="309"/>
      <c r="H73" s="388">
        <f>'PRESUP.EGRESOS FUENTE FINANCIAM'!M419</f>
        <v>0</v>
      </c>
      <c r="I73" s="55" t="e">
        <f t="shared" si="3"/>
        <v>#DIV/0!</v>
      </c>
      <c r="J73" s="309"/>
      <c r="K73" s="309"/>
      <c r="L73" s="309"/>
    </row>
    <row r="74" spans="1:12" s="13" customFormat="1" ht="15.75" x14ac:dyDescent="0.25">
      <c r="A74" s="37">
        <v>9400</v>
      </c>
      <c r="B74" s="467" t="s">
        <v>97</v>
      </c>
      <c r="C74" s="467"/>
      <c r="D74" s="467"/>
      <c r="E74" s="309"/>
      <c r="F74" s="309"/>
      <c r="G74" s="309"/>
      <c r="H74" s="388">
        <f>'PRESUP.EGRESOS FUENTE FINANCIAM'!M422</f>
        <v>0</v>
      </c>
      <c r="I74" s="55" t="e">
        <f t="shared" si="3"/>
        <v>#DIV/0!</v>
      </c>
      <c r="J74" s="309"/>
      <c r="K74" s="309"/>
      <c r="L74" s="309"/>
    </row>
    <row r="75" spans="1:12" s="13" customFormat="1" ht="15.75" x14ac:dyDescent="0.25">
      <c r="A75" s="37">
        <v>9500</v>
      </c>
      <c r="B75" s="467" t="s">
        <v>98</v>
      </c>
      <c r="C75" s="467"/>
      <c r="D75" s="467"/>
      <c r="E75" s="309"/>
      <c r="F75" s="309"/>
      <c r="G75" s="309"/>
      <c r="H75" s="388">
        <f>'PRESUP.EGRESOS FUENTE FINANCIAM'!M425</f>
        <v>0</v>
      </c>
      <c r="I75" s="55" t="e">
        <f t="shared" si="3"/>
        <v>#DIV/0!</v>
      </c>
      <c r="J75" s="309"/>
      <c r="K75" s="309"/>
      <c r="L75" s="309"/>
    </row>
    <row r="76" spans="1:12" s="13" customFormat="1" ht="15.75" x14ac:dyDescent="0.25">
      <c r="A76" s="37">
        <v>9600</v>
      </c>
      <c r="B76" s="467" t="s">
        <v>850</v>
      </c>
      <c r="C76" s="467"/>
      <c r="D76" s="467"/>
      <c r="E76" s="309"/>
      <c r="F76" s="309"/>
      <c r="G76" s="309"/>
      <c r="H76" s="388">
        <f>'PRESUP.EGRESOS FUENTE FINANCIAM'!M427</f>
        <v>0</v>
      </c>
      <c r="I76" s="55" t="e">
        <f>H76/E76-1</f>
        <v>#DIV/0!</v>
      </c>
      <c r="J76" s="309"/>
      <c r="K76" s="309"/>
      <c r="L76" s="309"/>
    </row>
    <row r="77" spans="1:12" s="13" customFormat="1" ht="15.75" x14ac:dyDescent="0.25">
      <c r="A77" s="50">
        <v>9900</v>
      </c>
      <c r="B77" s="474" t="s">
        <v>99</v>
      </c>
      <c r="C77" s="474"/>
      <c r="D77" s="474"/>
      <c r="E77" s="313"/>
      <c r="F77" s="313"/>
      <c r="G77" s="313">
        <v>420000</v>
      </c>
      <c r="H77" s="388">
        <f>'PRESUP.EGRESOS FUENTE FINANCIAM'!M430</f>
        <v>0</v>
      </c>
      <c r="I77" s="55" t="e">
        <f t="shared" si="3"/>
        <v>#DIV/0!</v>
      </c>
      <c r="J77" s="313"/>
      <c r="K77" s="313"/>
      <c r="L77" s="313"/>
    </row>
    <row r="78" spans="1:12" s="13" customFormat="1" ht="15.75" x14ac:dyDescent="0.25">
      <c r="A78" s="475" t="s">
        <v>548</v>
      </c>
      <c r="B78" s="476"/>
      <c r="C78" s="476"/>
      <c r="D78" s="476"/>
      <c r="E78" s="314">
        <f>E6+E14+E24+E34+E44+E54+E58+E66+E70</f>
        <v>0</v>
      </c>
      <c r="F78" s="314">
        <f>F6+F14+F24+F34+F44+F54+F58+F66+F70</f>
        <v>0</v>
      </c>
      <c r="G78" s="314">
        <f>G6+G14+G24+G34+G44+G54+G58+G66+G70</f>
        <v>76669432.719999999</v>
      </c>
      <c r="H78" s="390">
        <f>H6+H14+H24+H34+H44+H54+H58+H66+H70</f>
        <v>80502904</v>
      </c>
      <c r="I78" s="245" t="e">
        <f>H78/E78-1</f>
        <v>#DIV/0!</v>
      </c>
      <c r="J78" s="314">
        <f>J6+J14+J24+J34+J44+J54+J58+J66+J70</f>
        <v>84528088</v>
      </c>
      <c r="K78" s="314">
        <f>K6+K14+K24+K34+K44+K54+K58+K66+K70</f>
        <v>0</v>
      </c>
      <c r="L78" s="314">
        <f>L6+L14+L24+L34+L44+L54+L58+L66+L70</f>
        <v>0</v>
      </c>
    </row>
    <row r="79" spans="1:12" ht="16.899999999999999" customHeight="1" x14ac:dyDescent="0.25">
      <c r="B79" s="268"/>
      <c r="C79" s="268"/>
      <c r="D79" s="268"/>
    </row>
    <row r="80" spans="1:12" ht="32.450000000000003" customHeight="1" x14ac:dyDescent="0.25">
      <c r="A80" s="468" t="s">
        <v>855</v>
      </c>
      <c r="B80" s="468"/>
      <c r="C80" s="468"/>
      <c r="D80" s="468"/>
      <c r="E80" s="19"/>
      <c r="F80" s="19"/>
      <c r="G80" s="19"/>
      <c r="H80" s="19"/>
      <c r="I80" s="19"/>
      <c r="J80" s="19"/>
      <c r="K80" s="19"/>
      <c r="L80" s="19"/>
    </row>
    <row r="81" spans="1:260" ht="32.1" customHeight="1" x14ac:dyDescent="0.25">
      <c r="A81" s="246" t="s">
        <v>100</v>
      </c>
      <c r="B81" s="247" t="s">
        <v>3</v>
      </c>
      <c r="C81" s="248" t="s">
        <v>840</v>
      </c>
      <c r="D81" s="249" t="s">
        <v>28</v>
      </c>
      <c r="E81" s="20"/>
      <c r="F81" s="20"/>
      <c r="G81" s="20"/>
      <c r="H81" s="20"/>
      <c r="I81" s="20"/>
      <c r="J81" s="20"/>
      <c r="K81" s="20"/>
      <c r="L81" s="20"/>
    </row>
    <row r="82" spans="1:260" ht="32.1" customHeight="1" x14ac:dyDescent="0.25">
      <c r="A82" s="5">
        <v>1</v>
      </c>
      <c r="B82" s="6" t="s">
        <v>101</v>
      </c>
      <c r="C82" s="21">
        <f>(H6+H14+H24+H34)-H39</f>
        <v>65427243</v>
      </c>
      <c r="D82" s="108">
        <f>C82/$C$87</f>
        <v>0.81273146369974425</v>
      </c>
    </row>
    <row r="83" spans="1:260" ht="32.1" customHeight="1" x14ac:dyDescent="0.25">
      <c r="A83" s="5">
        <v>2</v>
      </c>
      <c r="B83" s="6" t="s">
        <v>102</v>
      </c>
      <c r="C83" s="21">
        <f>H44+H54+H58</f>
        <v>14775661</v>
      </c>
      <c r="D83" s="108">
        <f t="shared" ref="D83:D86" si="6">C83/$C$87</f>
        <v>0.18354196266012962</v>
      </c>
    </row>
    <row r="84" spans="1:260" ht="32.1" customHeight="1" x14ac:dyDescent="0.25">
      <c r="A84" s="5">
        <v>3</v>
      </c>
      <c r="B84" s="6" t="s">
        <v>103</v>
      </c>
      <c r="C84" s="21">
        <f>H70</f>
        <v>0</v>
      </c>
      <c r="D84" s="108">
        <f t="shared" si="6"/>
        <v>0</v>
      </c>
    </row>
    <row r="85" spans="1:260" ht="32.1" customHeight="1" x14ac:dyDescent="0.25">
      <c r="A85" s="5">
        <v>4</v>
      </c>
      <c r="B85" s="6" t="s">
        <v>136</v>
      </c>
      <c r="C85" s="21">
        <f>H39</f>
        <v>300000</v>
      </c>
      <c r="D85" s="108">
        <f t="shared" si="6"/>
        <v>3.7265736401260754E-3</v>
      </c>
    </row>
    <row r="86" spans="1:260" ht="32.1" customHeight="1" x14ac:dyDescent="0.25">
      <c r="A86" s="5">
        <v>5</v>
      </c>
      <c r="B86" s="6" t="s">
        <v>124</v>
      </c>
      <c r="C86" s="21">
        <f>H66</f>
        <v>0</v>
      </c>
      <c r="D86" s="108">
        <f t="shared" si="6"/>
        <v>0</v>
      </c>
    </row>
    <row r="87" spans="1:260" ht="19.899999999999999" customHeight="1" x14ac:dyDescent="0.25">
      <c r="A87" s="250"/>
      <c r="B87" s="251" t="s">
        <v>839</v>
      </c>
      <c r="C87" s="252">
        <f>SUM(C82:C86)</f>
        <v>80502904</v>
      </c>
      <c r="D87" s="253">
        <f>SUM(D82:D86)</f>
        <v>0.99999999999999989</v>
      </c>
    </row>
    <row r="88" spans="1:260" s="20" customFormat="1" x14ac:dyDescent="0.25">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x14ac:dyDescent="0.25">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x14ac:dyDescent="0.25">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x14ac:dyDescent="0.25">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x14ac:dyDescent="0.25">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x14ac:dyDescent="0.25">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x14ac:dyDescent="0.25">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x14ac:dyDescent="0.25">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x14ac:dyDescent="0.25">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x14ac:dyDescent="0.25">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x14ac:dyDescent="0.25">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x14ac:dyDescent="0.25">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x14ac:dyDescent="0.25">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x14ac:dyDescent="0.25">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x14ac:dyDescent="0.25">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x14ac:dyDescent="0.25">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x14ac:dyDescent="0.25">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x14ac:dyDescent="0.25">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x14ac:dyDescent="0.25">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x14ac:dyDescent="0.25">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x14ac:dyDescent="0.25">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x14ac:dyDescent="0.25">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x14ac:dyDescent="0.25">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x14ac:dyDescent="0.25">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x14ac:dyDescent="0.25">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x14ac:dyDescent="0.25">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x14ac:dyDescent="0.25">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x14ac:dyDescent="0.25">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x14ac:dyDescent="0.25">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x14ac:dyDescent="0.25">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x14ac:dyDescent="0.25">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x14ac:dyDescent="0.25">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x14ac:dyDescent="0.25">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x14ac:dyDescent="0.25">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x14ac:dyDescent="0.25">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x14ac:dyDescent="0.25">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x14ac:dyDescent="0.25">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x14ac:dyDescent="0.25">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x14ac:dyDescent="0.25">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x14ac:dyDescent="0.25">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x14ac:dyDescent="0.25">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x14ac:dyDescent="0.25">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x14ac:dyDescent="0.25">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x14ac:dyDescent="0.25">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x14ac:dyDescent="0.25">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x14ac:dyDescent="0.25">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x14ac:dyDescent="0.25">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x14ac:dyDescent="0.25">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x14ac:dyDescent="0.25">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x14ac:dyDescent="0.25">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x14ac:dyDescent="0.25">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x14ac:dyDescent="0.25">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x14ac:dyDescent="0.25">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x14ac:dyDescent="0.25">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x14ac:dyDescent="0.25">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x14ac:dyDescent="0.25">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x14ac:dyDescent="0.25">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x14ac:dyDescent="0.25">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x14ac:dyDescent="0.25">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x14ac:dyDescent="0.25">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x14ac:dyDescent="0.25">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x14ac:dyDescent="0.25">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x14ac:dyDescent="0.25">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x14ac:dyDescent="0.25">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x14ac:dyDescent="0.25">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x14ac:dyDescent="0.25">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x14ac:dyDescent="0.25">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x14ac:dyDescent="0.25">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x14ac:dyDescent="0.25">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x14ac:dyDescent="0.25">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x14ac:dyDescent="0.25">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x14ac:dyDescent="0.25">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x14ac:dyDescent="0.25">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x14ac:dyDescent="0.25">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x14ac:dyDescent="0.25">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x14ac:dyDescent="0.25">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x14ac:dyDescent="0.25">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x14ac:dyDescent="0.25">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x14ac:dyDescent="0.25">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x14ac:dyDescent="0.25">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x14ac:dyDescent="0.25">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x14ac:dyDescent="0.25">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x14ac:dyDescent="0.25">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x14ac:dyDescent="0.25">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x14ac:dyDescent="0.25">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x14ac:dyDescent="0.25">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x14ac:dyDescent="0.25">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x14ac:dyDescent="0.25">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x14ac:dyDescent="0.25">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x14ac:dyDescent="0.25">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x14ac:dyDescent="0.25">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x14ac:dyDescent="0.25">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x14ac:dyDescent="0.25">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x14ac:dyDescent="0.25">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x14ac:dyDescent="0.25">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x14ac:dyDescent="0.25">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x14ac:dyDescent="0.25">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x14ac:dyDescent="0.25">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x14ac:dyDescent="0.25">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x14ac:dyDescent="0.25">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x14ac:dyDescent="0.25">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x14ac:dyDescent="0.25">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x14ac:dyDescent="0.25">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x14ac:dyDescent="0.25">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x14ac:dyDescent="0.25">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x14ac:dyDescent="0.25">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x14ac:dyDescent="0.25">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x14ac:dyDescent="0.25"/>
    <row r="196" spans="2:260" ht="15" customHeight="1" x14ac:dyDescent="0.25"/>
    <row r="197" spans="2:260" ht="15" customHeight="1" x14ac:dyDescent="0.25"/>
    <row r="198" spans="2:260" ht="15" customHeight="1" x14ac:dyDescent="0.25"/>
    <row r="199" spans="2:260" ht="15" customHeight="1" x14ac:dyDescent="0.25"/>
    <row r="200" spans="2:260" ht="15" customHeight="1" x14ac:dyDescent="0.25"/>
    <row r="201" spans="2:260" ht="15" customHeight="1" x14ac:dyDescent="0.25"/>
    <row r="202" spans="2:260" ht="15" customHeight="1" x14ac:dyDescent="0.25"/>
    <row r="203" spans="2:260" ht="15" customHeight="1" x14ac:dyDescent="0.25"/>
    <row r="204" spans="2:260" ht="15" customHeight="1" x14ac:dyDescent="0.25"/>
    <row r="205" spans="2:260" ht="15" customHeight="1" x14ac:dyDescent="0.25"/>
    <row r="206" spans="2:260" ht="15" customHeight="1" x14ac:dyDescent="0.25"/>
    <row r="207" spans="2:260" ht="15" customHeight="1" x14ac:dyDescent="0.25"/>
    <row r="208" spans="2:260"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sheetData>
  <sheetProtection algorithmName="SHA-512" hashValue="BJZef4x6v+WveHnQqIbQxwHKwZDuZSLJlzJe/6c8aMm7iVJFKgwo8Gu8boSLeCEqGOM9pjTlmevgciDNEV0hLA==" saltValue="zzsyIWFgOVzz3DJLVhQB1A==" spinCount="100000"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zoomScale="110" zoomScaleNormal="110" workbookViewId="0">
      <selection activeCell="C19" sqref="C19"/>
    </sheetView>
  </sheetViews>
  <sheetFormatPr baseColWidth="10" defaultColWidth="0.28515625" defaultRowHeight="15" customHeight="1" zeroHeight="1" x14ac:dyDescent="0.25"/>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x14ac:dyDescent="0.25">
      <c r="A1" s="494" t="s">
        <v>903</v>
      </c>
      <c r="B1" s="495"/>
      <c r="C1" s="495"/>
      <c r="D1" s="496"/>
    </row>
    <row r="2" spans="1:5" s="66" customFormat="1" ht="24" customHeight="1" x14ac:dyDescent="0.25">
      <c r="A2" s="491" t="str">
        <f>'ESTIMACIÓN DE INGRESOS'!A2:C2</f>
        <v>Nombre del Municipio: Tecalitlán</v>
      </c>
      <c r="B2" s="492"/>
      <c r="C2" s="492"/>
      <c r="D2" s="493"/>
    </row>
    <row r="3" spans="1:5" s="66" customFormat="1" ht="6.75" customHeight="1" x14ac:dyDescent="0.25">
      <c r="A3" s="96"/>
      <c r="D3" s="107"/>
    </row>
    <row r="4" spans="1:5" s="98" customFormat="1" ht="15.75" x14ac:dyDescent="0.25">
      <c r="A4" s="487" t="s">
        <v>551</v>
      </c>
      <c r="B4" s="489" t="s">
        <v>552</v>
      </c>
      <c r="C4" s="489" t="s">
        <v>553</v>
      </c>
      <c r="D4" s="254" t="s">
        <v>827</v>
      </c>
      <c r="E4" s="97"/>
    </row>
    <row r="5" spans="1:5" s="100" customFormat="1" ht="15.75" x14ac:dyDescent="0.25">
      <c r="A5" s="488"/>
      <c r="B5" s="490"/>
      <c r="C5" s="490"/>
      <c r="D5" s="255" t="s">
        <v>140</v>
      </c>
      <c r="E5" s="99"/>
    </row>
    <row r="6" spans="1:5" s="103" customFormat="1" ht="25.5" customHeight="1" x14ac:dyDescent="0.25">
      <c r="A6" s="101" t="s">
        <v>554</v>
      </c>
      <c r="B6" s="93">
        <v>0</v>
      </c>
      <c r="C6" s="94" t="s">
        <v>1099</v>
      </c>
      <c r="D6" s="331"/>
      <c r="E6" s="102"/>
    </row>
    <row r="7" spans="1:5" s="103" customFormat="1" ht="25.5" customHeight="1" x14ac:dyDescent="0.25">
      <c r="A7" s="101" t="s">
        <v>555</v>
      </c>
      <c r="B7" s="93">
        <v>0</v>
      </c>
      <c r="C7" s="94" t="s">
        <v>556</v>
      </c>
      <c r="D7" s="332"/>
      <c r="E7" s="102"/>
    </row>
    <row r="8" spans="1:5" s="103" customFormat="1" ht="25.5" customHeight="1" x14ac:dyDescent="0.25">
      <c r="A8" s="101" t="s">
        <v>557</v>
      </c>
      <c r="B8" s="93">
        <v>0</v>
      </c>
      <c r="C8" s="94" t="s">
        <v>558</v>
      </c>
      <c r="D8" s="332"/>
      <c r="E8" s="102"/>
    </row>
    <row r="9" spans="1:5" s="103" customFormat="1" ht="25.5" customHeight="1" x14ac:dyDescent="0.25">
      <c r="A9" s="101" t="s">
        <v>559</v>
      </c>
      <c r="B9" s="93">
        <v>1</v>
      </c>
      <c r="C9" s="94" t="s">
        <v>560</v>
      </c>
      <c r="D9" s="410">
        <v>4210335.4368231045</v>
      </c>
      <c r="E9" s="102"/>
    </row>
    <row r="10" spans="1:5" s="103" customFormat="1" ht="25.5" customHeight="1" x14ac:dyDescent="0.25">
      <c r="A10" s="101" t="s">
        <v>559</v>
      </c>
      <c r="B10" s="93">
        <v>2</v>
      </c>
      <c r="C10" s="94" t="s">
        <v>1314</v>
      </c>
      <c r="D10" s="410">
        <v>3516504.7075812272</v>
      </c>
      <c r="E10" s="102"/>
    </row>
    <row r="11" spans="1:5" s="103" customFormat="1" ht="25.5" customHeight="1" x14ac:dyDescent="0.25">
      <c r="A11" s="101" t="s">
        <v>559</v>
      </c>
      <c r="B11" s="93">
        <v>3</v>
      </c>
      <c r="C11" s="94" t="s">
        <v>828</v>
      </c>
      <c r="D11" s="410">
        <v>1464271.3537906136</v>
      </c>
      <c r="E11" s="102"/>
    </row>
    <row r="12" spans="1:5" s="103" customFormat="1" ht="25.5" customHeight="1" x14ac:dyDescent="0.25">
      <c r="A12" s="101" t="s">
        <v>559</v>
      </c>
      <c r="B12" s="93">
        <v>4</v>
      </c>
      <c r="C12" s="94" t="s">
        <v>1315</v>
      </c>
      <c r="D12" s="410">
        <v>2207652.8953068592</v>
      </c>
      <c r="E12" s="102"/>
    </row>
    <row r="13" spans="1:5" s="103" customFormat="1" ht="25.5" customHeight="1" x14ac:dyDescent="0.25">
      <c r="A13" s="101" t="s">
        <v>559</v>
      </c>
      <c r="B13" s="93">
        <v>5</v>
      </c>
      <c r="C13" s="94" t="s">
        <v>1316</v>
      </c>
      <c r="D13" s="410">
        <v>7623579.5812274376</v>
      </c>
      <c r="E13" s="102"/>
    </row>
    <row r="14" spans="1:5" s="103" customFormat="1" ht="25.5" customHeight="1" x14ac:dyDescent="0.25">
      <c r="A14" s="101" t="s">
        <v>559</v>
      </c>
      <c r="B14" s="93">
        <v>6</v>
      </c>
      <c r="C14" s="94" t="s">
        <v>1317</v>
      </c>
      <c r="D14" s="410">
        <v>17709227.057761736</v>
      </c>
      <c r="E14" s="102"/>
    </row>
    <row r="15" spans="1:5" s="103" customFormat="1" ht="25.5" customHeight="1" x14ac:dyDescent="0.25">
      <c r="A15" s="101" t="s">
        <v>559</v>
      </c>
      <c r="B15" s="93">
        <v>7</v>
      </c>
      <c r="C15" s="94" t="s">
        <v>1318</v>
      </c>
      <c r="D15" s="410">
        <v>5297899.6028880868</v>
      </c>
      <c r="E15" s="102"/>
    </row>
    <row r="16" spans="1:5" s="103" customFormat="1" ht="25.5" customHeight="1" x14ac:dyDescent="0.25">
      <c r="A16" s="101" t="s">
        <v>559</v>
      </c>
      <c r="B16" s="93">
        <v>8</v>
      </c>
      <c r="C16" s="94" t="s">
        <v>1319</v>
      </c>
      <c r="D16" s="410">
        <v>20561135.119133573</v>
      </c>
      <c r="E16" s="102"/>
    </row>
    <row r="17" spans="1:5" s="103" customFormat="1" ht="25.5" customHeight="1" x14ac:dyDescent="0.25">
      <c r="A17" s="101" t="s">
        <v>559</v>
      </c>
      <c r="B17" s="93">
        <v>9</v>
      </c>
      <c r="C17" s="95" t="s">
        <v>1320</v>
      </c>
      <c r="D17" s="410">
        <v>3382145.7075812272</v>
      </c>
      <c r="E17" s="102"/>
    </row>
    <row r="18" spans="1:5" s="103" customFormat="1" ht="25.5" customHeight="1" x14ac:dyDescent="0.25">
      <c r="A18" s="101" t="s">
        <v>559</v>
      </c>
      <c r="B18" s="93">
        <v>10</v>
      </c>
      <c r="C18" s="94" t="s">
        <v>1321</v>
      </c>
      <c r="D18" s="410">
        <v>13045583.184115525</v>
      </c>
      <c r="E18" s="102"/>
    </row>
    <row r="19" spans="1:5" s="103" customFormat="1" ht="25.5" customHeight="1" x14ac:dyDescent="0.25">
      <c r="A19" s="101" t="s">
        <v>559</v>
      </c>
      <c r="B19" s="93">
        <v>11</v>
      </c>
      <c r="C19" s="94" t="s">
        <v>1322</v>
      </c>
      <c r="D19" s="410">
        <v>1484569.3537906136</v>
      </c>
      <c r="E19" s="102"/>
    </row>
    <row r="20" spans="1:5" s="103" customFormat="1" ht="25.5" customHeight="1" x14ac:dyDescent="0.25">
      <c r="A20" s="101"/>
      <c r="B20" s="93"/>
      <c r="C20" s="94"/>
      <c r="D20" s="331"/>
      <c r="E20" s="102"/>
    </row>
    <row r="21" spans="1:5" s="103" customFormat="1" ht="25.5" customHeight="1" x14ac:dyDescent="0.25">
      <c r="A21" s="101"/>
      <c r="B21" s="93"/>
      <c r="C21" s="94"/>
      <c r="D21" s="331"/>
      <c r="E21" s="102"/>
    </row>
    <row r="22" spans="1:5" s="105" customFormat="1" ht="25.5" customHeight="1" thickBot="1" x14ac:dyDescent="0.3">
      <c r="A22" s="256"/>
      <c r="B22" s="257"/>
      <c r="C22" s="258" t="s">
        <v>0</v>
      </c>
      <c r="D22" s="333">
        <f>SUM(D6:D21)</f>
        <v>80502904</v>
      </c>
      <c r="E22" s="104"/>
    </row>
    <row r="23" spans="1:5" ht="3" customHeight="1" x14ac:dyDescent="0.25">
      <c r="A23" s="26"/>
      <c r="B23" s="26"/>
      <c r="C23" s="27"/>
    </row>
    <row r="24" spans="1:5" ht="25.5" hidden="1" customHeight="1" x14ac:dyDescent="0.25">
      <c r="A24" s="26"/>
      <c r="B24" s="26"/>
      <c r="C24" s="27"/>
    </row>
    <row r="25" spans="1:5" ht="25.5" hidden="1" customHeight="1" x14ac:dyDescent="0.25">
      <c r="A25" s="26"/>
      <c r="B25" s="26"/>
      <c r="C25" s="27"/>
    </row>
    <row r="26" spans="1:5" ht="25.5" hidden="1" customHeight="1" x14ac:dyDescent="0.25">
      <c r="A26" s="26"/>
      <c r="B26" s="26"/>
      <c r="C26" s="27"/>
    </row>
    <row r="27" spans="1:5" ht="25.5" hidden="1" customHeight="1" x14ac:dyDescent="0.25">
      <c r="A27" s="26"/>
      <c r="B27" s="26"/>
      <c r="C27" s="27"/>
    </row>
    <row r="28" spans="1:5" s="24" customFormat="1" ht="25.5" hidden="1" customHeight="1" x14ac:dyDescent="0.25">
      <c r="A28" s="26"/>
      <c r="B28" s="26"/>
      <c r="C28" s="27"/>
    </row>
    <row r="29" spans="1:5" s="24" customFormat="1" ht="25.5" hidden="1" customHeight="1" x14ac:dyDescent="0.25">
      <c r="A29" s="26"/>
      <c r="B29" s="26"/>
      <c r="C29" s="27"/>
    </row>
    <row r="30" spans="1:5" s="24" customFormat="1" ht="25.5" hidden="1" customHeight="1" x14ac:dyDescent="0.25">
      <c r="A30" s="26"/>
      <c r="B30" s="26"/>
      <c r="C30" s="27"/>
    </row>
    <row r="31" spans="1:5" s="24" customFormat="1" ht="25.5" hidden="1" customHeight="1" x14ac:dyDescent="0.25">
      <c r="A31" s="26"/>
      <c r="B31" s="26"/>
      <c r="C31" s="28"/>
    </row>
    <row r="32" spans="1:5" s="24" customFormat="1" ht="25.5" hidden="1" customHeight="1" x14ac:dyDescent="0.25">
      <c r="A32" s="26"/>
      <c r="B32" s="26"/>
      <c r="C32" s="27"/>
    </row>
    <row r="33" spans="1:3" s="24" customFormat="1" ht="25.5" hidden="1" customHeight="1" x14ac:dyDescent="0.25">
      <c r="A33" s="26"/>
      <c r="B33" s="26"/>
      <c r="C33" s="27"/>
    </row>
    <row r="34" spans="1:3" s="24" customFormat="1" ht="25.5" hidden="1" customHeight="1" x14ac:dyDescent="0.25">
      <c r="A34" s="26"/>
      <c r="B34" s="26"/>
      <c r="C34" s="27"/>
    </row>
    <row r="35" spans="1:3" s="24" customFormat="1" ht="25.5" hidden="1" customHeight="1" x14ac:dyDescent="0.25">
      <c r="A35" s="26"/>
      <c r="B35" s="26"/>
      <c r="C35" s="28"/>
    </row>
    <row r="36" spans="1:3" s="24" customFormat="1" ht="25.5" hidden="1" customHeight="1" x14ac:dyDescent="0.25">
      <c r="A36" s="26"/>
      <c r="B36" s="26"/>
      <c r="C36" s="27"/>
    </row>
    <row r="37" spans="1:3" s="24" customFormat="1" ht="25.5" hidden="1" customHeight="1" x14ac:dyDescent="0.25">
      <c r="A37" s="26"/>
      <c r="B37" s="26"/>
      <c r="C37" s="27"/>
    </row>
    <row r="38" spans="1:3" s="24" customFormat="1" ht="25.5" hidden="1" customHeight="1" x14ac:dyDescent="0.25">
      <c r="A38" s="26"/>
      <c r="B38" s="26"/>
      <c r="C38" s="27"/>
    </row>
    <row r="39" spans="1:3" s="24" customFormat="1" ht="25.5" hidden="1" customHeight="1" x14ac:dyDescent="0.25">
      <c r="A39" s="26"/>
      <c r="B39" s="26"/>
      <c r="C39" s="27"/>
    </row>
    <row r="40" spans="1:3" s="24" customFormat="1" ht="25.5" hidden="1" customHeight="1" x14ac:dyDescent="0.25">
      <c r="A40" s="26"/>
      <c r="B40" s="26"/>
      <c r="C40" s="27"/>
    </row>
    <row r="41" spans="1:3" s="24" customFormat="1" ht="25.5" hidden="1" customHeight="1" x14ac:dyDescent="0.25">
      <c r="A41" s="26"/>
      <c r="B41" s="26"/>
      <c r="C41" s="27"/>
    </row>
    <row r="42" spans="1:3" s="24" customFormat="1" ht="25.5" hidden="1" customHeight="1" x14ac:dyDescent="0.25">
      <c r="A42" s="26"/>
      <c r="B42" s="26"/>
      <c r="C42" s="27"/>
    </row>
    <row r="43" spans="1:3" s="24" customFormat="1" ht="25.5" hidden="1" customHeight="1" x14ac:dyDescent="0.25">
      <c r="A43" s="26"/>
      <c r="B43" s="26"/>
      <c r="C43" s="27"/>
    </row>
    <row r="44" spans="1:3" s="24" customFormat="1" ht="25.5" hidden="1" customHeight="1" x14ac:dyDescent="0.25">
      <c r="A44" s="26"/>
      <c r="B44" s="26"/>
      <c r="C44" s="27"/>
    </row>
    <row r="45" spans="1:3" s="24" customFormat="1" ht="25.5" hidden="1" customHeight="1" x14ac:dyDescent="0.25">
      <c r="A45" s="26"/>
      <c r="B45" s="26"/>
      <c r="C45" s="28"/>
    </row>
    <row r="46" spans="1:3" s="24" customFormat="1" ht="25.5" hidden="1" customHeight="1" x14ac:dyDescent="0.25">
      <c r="A46" s="26"/>
      <c r="B46" s="26"/>
      <c r="C46" s="27"/>
    </row>
    <row r="47" spans="1:3" s="24" customFormat="1" ht="25.5" hidden="1" customHeight="1" x14ac:dyDescent="0.25">
      <c r="A47" s="26"/>
      <c r="B47" s="26"/>
      <c r="C47" s="27"/>
    </row>
    <row r="48" spans="1:3" s="24" customFormat="1" ht="25.5" hidden="1" customHeight="1" x14ac:dyDescent="0.25">
      <c r="A48" s="26"/>
      <c r="B48" s="26"/>
      <c r="C48" s="27"/>
    </row>
    <row r="49" spans="1:3" s="24" customFormat="1" ht="25.5" hidden="1" customHeight="1" x14ac:dyDescent="0.25">
      <c r="A49" s="26"/>
      <c r="B49" s="26"/>
      <c r="C49" s="27"/>
    </row>
    <row r="50" spans="1:3" s="24" customFormat="1" ht="25.5" hidden="1" customHeight="1" x14ac:dyDescent="0.25">
      <c r="A50" s="26"/>
      <c r="B50" s="26"/>
      <c r="C50" s="27"/>
    </row>
    <row r="51" spans="1:3" s="24" customFormat="1" ht="25.5" hidden="1" customHeight="1" x14ac:dyDescent="0.25">
      <c r="A51" s="26"/>
      <c r="B51" s="26"/>
      <c r="C51" s="27"/>
    </row>
    <row r="52" spans="1:3" s="24" customFormat="1" ht="25.5" hidden="1" customHeight="1" x14ac:dyDescent="0.25">
      <c r="A52" s="26"/>
      <c r="B52" s="26"/>
      <c r="C52" s="27"/>
    </row>
    <row r="53" spans="1:3" s="24" customFormat="1" ht="25.5" hidden="1" customHeight="1" x14ac:dyDescent="0.25">
      <c r="A53" s="26"/>
      <c r="B53" s="26"/>
      <c r="C53" s="27"/>
    </row>
    <row r="54" spans="1:3" s="24" customFormat="1" ht="25.5" hidden="1" customHeight="1" x14ac:dyDescent="0.25">
      <c r="A54" s="26"/>
      <c r="B54" s="26"/>
      <c r="C54" s="27"/>
    </row>
    <row r="55" spans="1:3" s="24" customFormat="1" ht="25.5" hidden="1" customHeight="1" x14ac:dyDescent="0.25">
      <c r="A55" s="26"/>
      <c r="B55" s="26"/>
      <c r="C55" s="28"/>
    </row>
    <row r="56" spans="1:3" s="24" customFormat="1" ht="25.5" hidden="1" customHeight="1" x14ac:dyDescent="0.25">
      <c r="A56" s="26"/>
      <c r="B56" s="26"/>
      <c r="C56" s="27"/>
    </row>
    <row r="57" spans="1:3" s="24" customFormat="1" ht="25.5" hidden="1" customHeight="1" x14ac:dyDescent="0.25">
      <c r="A57" s="26"/>
      <c r="B57" s="26"/>
      <c r="C57" s="27"/>
    </row>
    <row r="58" spans="1:3" s="24" customFormat="1" ht="25.5" hidden="1" customHeight="1" x14ac:dyDescent="0.25">
      <c r="A58" s="26"/>
      <c r="B58" s="26"/>
      <c r="C58" s="27"/>
    </row>
    <row r="59" spans="1:3" s="24" customFormat="1" ht="25.5" hidden="1" customHeight="1" x14ac:dyDescent="0.25">
      <c r="A59" s="26"/>
      <c r="B59" s="26"/>
      <c r="C59" s="27"/>
    </row>
    <row r="60" spans="1:3" s="24" customFormat="1" ht="25.5" hidden="1" customHeight="1" x14ac:dyDescent="0.25">
      <c r="A60" s="26"/>
      <c r="B60" s="26"/>
      <c r="C60" s="27"/>
    </row>
    <row r="61" spans="1:3" s="24" customFormat="1" ht="25.5" hidden="1" customHeight="1" x14ac:dyDescent="0.25">
      <c r="A61" s="26"/>
      <c r="B61" s="26"/>
      <c r="C61" s="27"/>
    </row>
    <row r="62" spans="1:3" s="24" customFormat="1" ht="25.5" hidden="1" customHeight="1" x14ac:dyDescent="0.25">
      <c r="A62" s="26"/>
      <c r="B62" s="26"/>
      <c r="C62" s="27"/>
    </row>
    <row r="63" spans="1:3" s="24" customFormat="1" ht="25.5" hidden="1" customHeight="1" x14ac:dyDescent="0.25">
      <c r="A63" s="26"/>
      <c r="B63" s="26"/>
      <c r="C63" s="28"/>
    </row>
    <row r="64" spans="1:3" s="24" customFormat="1" ht="25.5" hidden="1" customHeight="1" x14ac:dyDescent="0.25">
      <c r="A64" s="26"/>
      <c r="B64" s="26"/>
      <c r="C64" s="27"/>
    </row>
    <row r="65" spans="1:3" s="24" customFormat="1" ht="25.5" hidden="1" customHeight="1" x14ac:dyDescent="0.25">
      <c r="A65" s="26"/>
      <c r="B65" s="26"/>
      <c r="C65" s="27"/>
    </row>
    <row r="66" spans="1:3" s="24" customFormat="1" ht="25.5" hidden="1" customHeight="1" x14ac:dyDescent="0.25">
      <c r="A66" s="26"/>
      <c r="B66" s="26"/>
      <c r="C66" s="28"/>
    </row>
    <row r="67" spans="1:3" s="24" customFormat="1" ht="25.5" hidden="1" customHeight="1" x14ac:dyDescent="0.25">
      <c r="A67" s="26"/>
      <c r="B67" s="26"/>
      <c r="C67" s="27"/>
    </row>
    <row r="68" spans="1:3" s="24" customFormat="1" ht="25.5" hidden="1" customHeight="1" x14ac:dyDescent="0.25">
      <c r="A68" s="26"/>
      <c r="B68" s="26"/>
      <c r="C68" s="27"/>
    </row>
    <row r="69" spans="1:3" s="24" customFormat="1" ht="25.5" hidden="1" customHeight="1" x14ac:dyDescent="0.25">
      <c r="A69" s="26"/>
      <c r="B69" s="26"/>
      <c r="C69" s="27"/>
    </row>
    <row r="70" spans="1:3" s="24" customFormat="1" ht="25.5" hidden="1" customHeight="1" x14ac:dyDescent="0.25">
      <c r="A70" s="26"/>
      <c r="B70" s="26"/>
      <c r="C70" s="27"/>
    </row>
    <row r="71" spans="1:3" s="24" customFormat="1" ht="25.5" hidden="1" customHeight="1" x14ac:dyDescent="0.25">
      <c r="A71" s="26"/>
      <c r="B71" s="26"/>
      <c r="C71" s="27"/>
    </row>
    <row r="72" spans="1:3" s="24" customFormat="1" ht="25.5" hidden="1" customHeight="1" x14ac:dyDescent="0.25">
      <c r="A72" s="26"/>
      <c r="B72" s="26"/>
      <c r="C72" s="28"/>
    </row>
    <row r="73" spans="1:3" s="24" customFormat="1" ht="25.5" hidden="1" customHeight="1" x14ac:dyDescent="0.25">
      <c r="A73" s="26"/>
      <c r="B73" s="26"/>
      <c r="C73" s="27"/>
    </row>
    <row r="74" spans="1:3" s="24" customFormat="1" ht="25.5" hidden="1" customHeight="1" x14ac:dyDescent="0.25">
      <c r="A74" s="26"/>
      <c r="B74" s="26"/>
      <c r="C74" s="27"/>
    </row>
    <row r="75" spans="1:3" s="24" customFormat="1" ht="25.5" hidden="1" customHeight="1" x14ac:dyDescent="0.25">
      <c r="A75" s="26"/>
      <c r="B75" s="26"/>
      <c r="C75" s="27"/>
    </row>
    <row r="76" spans="1:3" s="24" customFormat="1" ht="25.5" hidden="1" customHeight="1" x14ac:dyDescent="0.25">
      <c r="A76" s="26"/>
      <c r="B76" s="26"/>
      <c r="C76" s="28"/>
    </row>
    <row r="77" spans="1:3" s="24" customFormat="1" ht="25.5" hidden="1" customHeight="1" x14ac:dyDescent="0.25">
      <c r="A77" s="26"/>
      <c r="B77" s="26"/>
      <c r="C77" s="27"/>
    </row>
    <row r="78" spans="1:3" s="24" customFormat="1" ht="25.5" hidden="1" customHeight="1" x14ac:dyDescent="0.25">
      <c r="A78" s="26"/>
      <c r="B78" s="26"/>
      <c r="C78" s="27"/>
    </row>
    <row r="79" spans="1:3" s="24" customFormat="1" ht="25.5" hidden="1" customHeight="1" x14ac:dyDescent="0.25">
      <c r="A79" s="26"/>
      <c r="B79" s="26"/>
      <c r="C79" s="27"/>
    </row>
    <row r="80" spans="1:3" s="24" customFormat="1" ht="25.5" hidden="1" customHeight="1" x14ac:dyDescent="0.25">
      <c r="A80" s="26"/>
      <c r="B80" s="26"/>
      <c r="C80" s="27"/>
    </row>
    <row r="81" spans="1:3" s="24" customFormat="1" ht="25.5" hidden="1" customHeight="1" x14ac:dyDescent="0.25">
      <c r="A81" s="26"/>
      <c r="B81" s="26"/>
      <c r="C81" s="27"/>
    </row>
    <row r="82" spans="1:3" s="24" customFormat="1" ht="25.5" hidden="1" customHeight="1" x14ac:dyDescent="0.25">
      <c r="A82" s="26"/>
      <c r="B82" s="26"/>
      <c r="C82" s="27"/>
    </row>
    <row r="83" spans="1:3" s="24" customFormat="1" ht="25.5" hidden="1" customHeight="1" x14ac:dyDescent="0.25">
      <c r="A83" s="26"/>
      <c r="B83" s="26"/>
      <c r="C83" s="27"/>
    </row>
    <row r="84" spans="1:3" s="24" customFormat="1" ht="25.5" hidden="1" customHeight="1" x14ac:dyDescent="0.25">
      <c r="A84" s="26"/>
      <c r="B84" s="26"/>
      <c r="C84" s="27"/>
    </row>
    <row r="85" spans="1:3" s="24" customFormat="1" ht="25.5" hidden="1" customHeight="1" x14ac:dyDescent="0.25">
      <c r="A85" s="26"/>
      <c r="B85" s="26"/>
      <c r="C85" s="27"/>
    </row>
    <row r="86" spans="1:3" s="24" customFormat="1" ht="25.5" hidden="1" customHeight="1" x14ac:dyDescent="0.25">
      <c r="A86" s="26"/>
      <c r="B86" s="26"/>
      <c r="C86" s="28"/>
    </row>
    <row r="87" spans="1:3" s="24" customFormat="1" ht="25.5" hidden="1" customHeight="1" x14ac:dyDescent="0.25">
      <c r="A87" s="26"/>
      <c r="B87" s="26"/>
      <c r="C87" s="28"/>
    </row>
    <row r="88" spans="1:3" s="24" customFormat="1" ht="25.5" hidden="1" customHeight="1" x14ac:dyDescent="0.25">
      <c r="A88" s="26"/>
      <c r="B88" s="26"/>
      <c r="C88" s="27"/>
    </row>
    <row r="89" spans="1:3" s="24" customFormat="1" ht="25.5" hidden="1" customHeight="1" x14ac:dyDescent="0.25">
      <c r="A89" s="26"/>
      <c r="B89" s="26"/>
      <c r="C89" s="27"/>
    </row>
    <row r="90" spans="1:3" s="24" customFormat="1" ht="25.5" hidden="1" customHeight="1" x14ac:dyDescent="0.25">
      <c r="A90" s="26"/>
      <c r="B90" s="26"/>
      <c r="C90" s="27"/>
    </row>
    <row r="91" spans="1:3" s="24" customFormat="1" ht="25.5" hidden="1" customHeight="1" x14ac:dyDescent="0.25">
      <c r="A91" s="26"/>
      <c r="B91" s="26"/>
      <c r="C91" s="27"/>
    </row>
    <row r="92" spans="1:3" s="24" customFormat="1" ht="25.5" hidden="1" customHeight="1" x14ac:dyDescent="0.25">
      <c r="A92" s="26"/>
      <c r="B92" s="26"/>
      <c r="C92" s="27"/>
    </row>
    <row r="93" spans="1:3" s="24" customFormat="1" ht="25.5" hidden="1" customHeight="1" x14ac:dyDescent="0.25">
      <c r="A93" s="26"/>
      <c r="B93" s="26"/>
      <c r="C93" s="27"/>
    </row>
    <row r="94" spans="1:3" s="24" customFormat="1" ht="25.5" hidden="1" customHeight="1" x14ac:dyDescent="0.25">
      <c r="A94" s="26"/>
      <c r="B94" s="26"/>
      <c r="C94" s="27"/>
    </row>
    <row r="95" spans="1:3" s="24" customFormat="1" ht="25.5" hidden="1" customHeight="1" x14ac:dyDescent="0.25">
      <c r="A95" s="26"/>
      <c r="B95" s="26"/>
      <c r="C95" s="27"/>
    </row>
    <row r="96" spans="1:3" s="24" customFormat="1" ht="25.5" hidden="1" customHeight="1" x14ac:dyDescent="0.25">
      <c r="A96" s="26"/>
      <c r="B96" s="26"/>
      <c r="C96" s="27"/>
    </row>
    <row r="97" spans="1:3" s="24" customFormat="1" ht="25.5" hidden="1" customHeight="1" x14ac:dyDescent="0.25">
      <c r="A97" s="26"/>
      <c r="B97" s="26"/>
      <c r="C97" s="28"/>
    </row>
    <row r="98" spans="1:3" s="24" customFormat="1" ht="25.5" hidden="1" customHeight="1" x14ac:dyDescent="0.25">
      <c r="A98" s="26"/>
      <c r="B98" s="26"/>
      <c r="C98" s="27"/>
    </row>
    <row r="99" spans="1:3" s="24" customFormat="1" ht="25.5" hidden="1" customHeight="1" x14ac:dyDescent="0.25">
      <c r="A99" s="26"/>
      <c r="B99" s="26"/>
      <c r="C99" s="27"/>
    </row>
    <row r="100" spans="1:3" s="24" customFormat="1" ht="25.5" hidden="1" customHeight="1" x14ac:dyDescent="0.25">
      <c r="A100" s="26"/>
      <c r="B100" s="26"/>
      <c r="C100" s="27"/>
    </row>
    <row r="101" spans="1:3" s="24" customFormat="1" ht="25.5" hidden="1" customHeight="1" x14ac:dyDescent="0.25">
      <c r="A101" s="26"/>
      <c r="B101" s="26"/>
      <c r="C101" s="27"/>
    </row>
    <row r="102" spans="1:3" s="24" customFormat="1" ht="25.5" hidden="1" customHeight="1" x14ac:dyDescent="0.25">
      <c r="A102" s="26"/>
      <c r="B102" s="26"/>
      <c r="C102" s="27"/>
    </row>
    <row r="103" spans="1:3" s="24" customFormat="1" ht="25.5" hidden="1" customHeight="1" x14ac:dyDescent="0.25">
      <c r="A103" s="26"/>
      <c r="B103" s="26"/>
      <c r="C103" s="27"/>
    </row>
    <row r="104" spans="1:3" s="24" customFormat="1" ht="25.5" hidden="1" customHeight="1" x14ac:dyDescent="0.25">
      <c r="A104" s="26"/>
      <c r="B104" s="26"/>
      <c r="C104" s="27"/>
    </row>
    <row r="105" spans="1:3" s="24" customFormat="1" ht="25.5" hidden="1" customHeight="1" x14ac:dyDescent="0.25">
      <c r="A105" s="26"/>
      <c r="B105" s="26"/>
      <c r="C105" s="27"/>
    </row>
    <row r="106" spans="1:3" s="24" customFormat="1" ht="25.5" hidden="1" customHeight="1" x14ac:dyDescent="0.25">
      <c r="A106" s="26"/>
      <c r="B106" s="26"/>
      <c r="C106" s="27"/>
    </row>
    <row r="107" spans="1:3" s="24" customFormat="1" ht="25.5" hidden="1" customHeight="1" x14ac:dyDescent="0.25">
      <c r="A107" s="26"/>
      <c r="B107" s="26"/>
      <c r="C107" s="28"/>
    </row>
    <row r="108" spans="1:3" s="24" customFormat="1" ht="25.5" hidden="1" customHeight="1" x14ac:dyDescent="0.25">
      <c r="A108" s="26"/>
      <c r="B108" s="26"/>
      <c r="C108" s="27"/>
    </row>
    <row r="109" spans="1:3" s="24" customFormat="1" ht="25.5" hidden="1" customHeight="1" x14ac:dyDescent="0.25">
      <c r="A109" s="26"/>
      <c r="B109" s="26"/>
      <c r="C109" s="27"/>
    </row>
    <row r="110" spans="1:3" s="24" customFormat="1" ht="25.5" hidden="1" customHeight="1" x14ac:dyDescent="0.25">
      <c r="A110" s="26"/>
      <c r="B110" s="26"/>
      <c r="C110" s="27"/>
    </row>
    <row r="111" spans="1:3" s="24" customFormat="1" ht="25.5" hidden="1" customHeight="1" x14ac:dyDescent="0.25">
      <c r="A111" s="26"/>
      <c r="B111" s="26"/>
      <c r="C111" s="27"/>
    </row>
    <row r="112" spans="1:3" s="24" customFormat="1" ht="25.5" hidden="1" customHeight="1" x14ac:dyDescent="0.25">
      <c r="A112" s="26"/>
      <c r="B112" s="26"/>
      <c r="C112" s="27"/>
    </row>
    <row r="113" spans="1:3" s="24" customFormat="1" ht="25.5" hidden="1" customHeight="1" x14ac:dyDescent="0.25">
      <c r="A113" s="26"/>
      <c r="B113" s="26"/>
      <c r="C113" s="27"/>
    </row>
    <row r="114" spans="1:3" s="24" customFormat="1" ht="25.5" hidden="1" customHeight="1" x14ac:dyDescent="0.25">
      <c r="A114" s="26"/>
      <c r="B114" s="26"/>
      <c r="C114" s="27"/>
    </row>
    <row r="115" spans="1:3" s="24" customFormat="1" ht="25.5" hidden="1" customHeight="1" x14ac:dyDescent="0.25">
      <c r="A115" s="26"/>
      <c r="B115" s="26"/>
      <c r="C115" s="27"/>
    </row>
    <row r="116" spans="1:3" s="24" customFormat="1" ht="25.5" hidden="1" customHeight="1" x14ac:dyDescent="0.25">
      <c r="A116" s="26"/>
      <c r="B116" s="26"/>
      <c r="C116" s="27"/>
    </row>
    <row r="117" spans="1:3" s="24" customFormat="1" ht="25.5" hidden="1" customHeight="1" x14ac:dyDescent="0.25">
      <c r="A117" s="26"/>
      <c r="B117" s="26"/>
      <c r="C117" s="28"/>
    </row>
    <row r="118" spans="1:3" s="24" customFormat="1" ht="25.5" hidden="1" customHeight="1" x14ac:dyDescent="0.25">
      <c r="A118" s="26"/>
      <c r="B118" s="26"/>
      <c r="C118" s="27"/>
    </row>
    <row r="119" spans="1:3" s="24" customFormat="1" ht="25.5" hidden="1" customHeight="1" x14ac:dyDescent="0.25">
      <c r="A119" s="26"/>
      <c r="B119" s="26"/>
      <c r="C119" s="27"/>
    </row>
    <row r="120" spans="1:3" s="24" customFormat="1" ht="25.5" hidden="1" customHeight="1" x14ac:dyDescent="0.25">
      <c r="A120" s="26"/>
      <c r="B120" s="26"/>
      <c r="C120" s="27"/>
    </row>
    <row r="121" spans="1:3" s="24" customFormat="1" ht="25.5" hidden="1" customHeight="1" x14ac:dyDescent="0.25">
      <c r="A121" s="26"/>
      <c r="B121" s="26"/>
      <c r="C121" s="27"/>
    </row>
    <row r="122" spans="1:3" s="24" customFormat="1" ht="25.5" hidden="1" customHeight="1" x14ac:dyDescent="0.25">
      <c r="A122" s="26"/>
      <c r="B122" s="26"/>
      <c r="C122" s="27"/>
    </row>
    <row r="123" spans="1:3" s="24" customFormat="1" ht="25.5" hidden="1" customHeight="1" x14ac:dyDescent="0.25">
      <c r="A123" s="26"/>
      <c r="B123" s="26"/>
      <c r="C123" s="27"/>
    </row>
    <row r="124" spans="1:3" s="24" customFormat="1" ht="25.5" hidden="1" customHeight="1" x14ac:dyDescent="0.25">
      <c r="A124" s="26"/>
      <c r="B124" s="26"/>
      <c r="C124" s="27"/>
    </row>
    <row r="125" spans="1:3" s="24" customFormat="1" ht="25.5" hidden="1" customHeight="1" x14ac:dyDescent="0.25">
      <c r="A125" s="26"/>
      <c r="B125" s="26"/>
      <c r="C125" s="27"/>
    </row>
    <row r="126" spans="1:3" s="24" customFormat="1" ht="25.5" hidden="1" customHeight="1" x14ac:dyDescent="0.25">
      <c r="A126" s="26"/>
      <c r="B126" s="26"/>
      <c r="C126" s="27"/>
    </row>
    <row r="127" spans="1:3" s="24" customFormat="1" ht="25.5" hidden="1" customHeight="1" x14ac:dyDescent="0.25">
      <c r="A127" s="26"/>
      <c r="B127" s="26"/>
      <c r="C127" s="28"/>
    </row>
    <row r="128" spans="1:3" s="24" customFormat="1" ht="25.5" hidden="1" customHeight="1" x14ac:dyDescent="0.25">
      <c r="A128" s="26"/>
      <c r="B128" s="26"/>
      <c r="C128" s="27"/>
    </row>
    <row r="129" spans="1:3" s="24" customFormat="1" ht="25.5" hidden="1" customHeight="1" x14ac:dyDescent="0.25">
      <c r="A129" s="26"/>
      <c r="B129" s="26"/>
      <c r="C129" s="27"/>
    </row>
    <row r="130" spans="1:3" s="24" customFormat="1" ht="25.5" hidden="1" customHeight="1" x14ac:dyDescent="0.25">
      <c r="A130" s="26"/>
      <c r="B130" s="26"/>
      <c r="C130" s="27"/>
    </row>
    <row r="131" spans="1:3" s="24" customFormat="1" ht="25.5" hidden="1" customHeight="1" x14ac:dyDescent="0.25">
      <c r="A131" s="26"/>
      <c r="B131" s="26"/>
      <c r="C131" s="27"/>
    </row>
    <row r="132" spans="1:3" s="24" customFormat="1" ht="25.5" hidden="1" customHeight="1" x14ac:dyDescent="0.25">
      <c r="A132" s="26"/>
      <c r="B132" s="26"/>
      <c r="C132" s="27"/>
    </row>
    <row r="133" spans="1:3" s="24" customFormat="1" ht="25.5" hidden="1" customHeight="1" x14ac:dyDescent="0.25">
      <c r="A133" s="26"/>
      <c r="B133" s="26"/>
      <c r="C133" s="27"/>
    </row>
    <row r="134" spans="1:3" s="24" customFormat="1" ht="25.5" hidden="1" customHeight="1" x14ac:dyDescent="0.25">
      <c r="A134" s="26"/>
      <c r="B134" s="26"/>
      <c r="C134" s="27"/>
    </row>
    <row r="135" spans="1:3" s="24" customFormat="1" ht="25.5" hidden="1" customHeight="1" x14ac:dyDescent="0.25">
      <c r="A135" s="26"/>
      <c r="B135" s="26"/>
      <c r="C135" s="27"/>
    </row>
    <row r="136" spans="1:3" s="24" customFormat="1" ht="25.5" hidden="1" customHeight="1" x14ac:dyDescent="0.25">
      <c r="A136" s="26"/>
      <c r="B136" s="26"/>
      <c r="C136" s="27"/>
    </row>
    <row r="137" spans="1:3" s="24" customFormat="1" ht="25.5" hidden="1" customHeight="1" x14ac:dyDescent="0.25">
      <c r="A137" s="26"/>
      <c r="B137" s="26"/>
      <c r="C137" s="28"/>
    </row>
    <row r="138" spans="1:3" s="24" customFormat="1" ht="25.5" hidden="1" customHeight="1" x14ac:dyDescent="0.25">
      <c r="A138" s="26"/>
      <c r="B138" s="26"/>
      <c r="C138" s="27"/>
    </row>
    <row r="139" spans="1:3" s="24" customFormat="1" ht="25.5" hidden="1" customHeight="1" x14ac:dyDescent="0.25">
      <c r="A139" s="26"/>
      <c r="B139" s="26"/>
      <c r="C139" s="27"/>
    </row>
    <row r="140" spans="1:3" s="24" customFormat="1" ht="25.5" hidden="1" customHeight="1" x14ac:dyDescent="0.25">
      <c r="A140" s="26"/>
      <c r="B140" s="26"/>
      <c r="C140" s="27"/>
    </row>
    <row r="141" spans="1:3" s="24" customFormat="1" ht="25.5" hidden="1" customHeight="1" x14ac:dyDescent="0.25">
      <c r="A141" s="26"/>
      <c r="B141" s="26"/>
      <c r="C141" s="27"/>
    </row>
    <row r="142" spans="1:3" s="24" customFormat="1" ht="25.5" hidden="1" customHeight="1" x14ac:dyDescent="0.25">
      <c r="A142" s="26"/>
      <c r="B142" s="26"/>
      <c r="C142" s="27"/>
    </row>
    <row r="143" spans="1:3" s="24" customFormat="1" ht="25.5" hidden="1" customHeight="1" x14ac:dyDescent="0.25">
      <c r="A143" s="26"/>
      <c r="B143" s="26"/>
      <c r="C143" s="27"/>
    </row>
    <row r="144" spans="1:3" s="24" customFormat="1" ht="25.5" hidden="1" customHeight="1" x14ac:dyDescent="0.25">
      <c r="A144" s="26"/>
      <c r="B144" s="26"/>
      <c r="C144" s="27"/>
    </row>
    <row r="145" spans="1:3" s="24" customFormat="1" ht="25.5" hidden="1" customHeight="1" x14ac:dyDescent="0.25">
      <c r="A145" s="26"/>
      <c r="B145" s="26"/>
      <c r="C145" s="28"/>
    </row>
    <row r="146" spans="1:3" s="24" customFormat="1" ht="25.5" hidden="1" customHeight="1" x14ac:dyDescent="0.25">
      <c r="A146" s="26"/>
      <c r="B146" s="26"/>
      <c r="C146" s="27"/>
    </row>
    <row r="147" spans="1:3" s="24" customFormat="1" ht="25.5" hidden="1" customHeight="1" x14ac:dyDescent="0.25">
      <c r="A147" s="26"/>
      <c r="B147" s="26"/>
      <c r="C147" s="27"/>
    </row>
    <row r="148" spans="1:3" s="24" customFormat="1" ht="25.5" hidden="1" customHeight="1" x14ac:dyDescent="0.25">
      <c r="A148" s="26"/>
      <c r="B148" s="26"/>
      <c r="C148" s="27"/>
    </row>
    <row r="149" spans="1:3" s="24" customFormat="1" ht="25.5" hidden="1" customHeight="1" x14ac:dyDescent="0.25">
      <c r="A149" s="26"/>
      <c r="B149" s="26"/>
      <c r="C149" s="27"/>
    </row>
    <row r="150" spans="1:3" s="24" customFormat="1" ht="25.5" hidden="1" customHeight="1" x14ac:dyDescent="0.25">
      <c r="A150" s="26"/>
      <c r="B150" s="26"/>
      <c r="C150" s="27"/>
    </row>
    <row r="151" spans="1:3" s="24" customFormat="1" ht="25.5" hidden="1" customHeight="1" x14ac:dyDescent="0.25">
      <c r="A151" s="26"/>
      <c r="B151" s="26"/>
      <c r="C151" s="27"/>
    </row>
    <row r="152" spans="1:3" s="24" customFormat="1" ht="25.5" hidden="1" customHeight="1" x14ac:dyDescent="0.25">
      <c r="A152" s="26"/>
      <c r="B152" s="26"/>
      <c r="C152" s="27"/>
    </row>
    <row r="153" spans="1:3" s="24" customFormat="1" ht="25.5" hidden="1" customHeight="1" x14ac:dyDescent="0.25">
      <c r="A153" s="26"/>
      <c r="B153" s="26"/>
      <c r="C153" s="27"/>
    </row>
    <row r="154" spans="1:3" s="24" customFormat="1" ht="25.5" hidden="1" customHeight="1" x14ac:dyDescent="0.25">
      <c r="A154" s="26"/>
      <c r="B154" s="26"/>
      <c r="C154" s="27"/>
    </row>
    <row r="155" spans="1:3" s="24" customFormat="1" ht="25.5" hidden="1" customHeight="1" x14ac:dyDescent="0.25">
      <c r="A155" s="26"/>
      <c r="B155" s="26"/>
      <c r="C155" s="28"/>
    </row>
    <row r="156" spans="1:3" s="24" customFormat="1" ht="25.5" hidden="1" customHeight="1" x14ac:dyDescent="0.25">
      <c r="A156" s="26"/>
      <c r="B156" s="26"/>
      <c r="C156" s="27"/>
    </row>
    <row r="157" spans="1:3" s="24" customFormat="1" ht="25.5" hidden="1" customHeight="1" x14ac:dyDescent="0.25">
      <c r="A157" s="26"/>
      <c r="B157" s="26"/>
      <c r="C157" s="27"/>
    </row>
    <row r="158" spans="1:3" s="24" customFormat="1" ht="25.5" hidden="1" customHeight="1" x14ac:dyDescent="0.25">
      <c r="A158" s="26"/>
      <c r="B158" s="26"/>
      <c r="C158" s="27"/>
    </row>
    <row r="159" spans="1:3" s="24" customFormat="1" ht="25.5" hidden="1" customHeight="1" x14ac:dyDescent="0.25">
      <c r="A159" s="26"/>
      <c r="B159" s="26"/>
      <c r="C159" s="27"/>
    </row>
    <row r="160" spans="1:3" s="24" customFormat="1" ht="25.5" hidden="1" customHeight="1" x14ac:dyDescent="0.25">
      <c r="A160" s="26"/>
      <c r="B160" s="26"/>
      <c r="C160" s="27"/>
    </row>
    <row r="161" spans="1:3" s="24" customFormat="1" ht="25.5" hidden="1" customHeight="1" x14ac:dyDescent="0.25">
      <c r="A161" s="26"/>
      <c r="B161" s="26"/>
      <c r="C161" s="28"/>
    </row>
    <row r="162" spans="1:3" s="24" customFormat="1" ht="25.5" hidden="1" customHeight="1" x14ac:dyDescent="0.25">
      <c r="A162" s="26"/>
      <c r="B162" s="26"/>
      <c r="C162" s="27"/>
    </row>
    <row r="163" spans="1:3" s="24" customFormat="1" ht="25.5" hidden="1" customHeight="1" x14ac:dyDescent="0.25">
      <c r="A163" s="26"/>
      <c r="B163" s="26"/>
      <c r="C163" s="27"/>
    </row>
    <row r="164" spans="1:3" s="24" customFormat="1" ht="25.5" hidden="1" customHeight="1" x14ac:dyDescent="0.25">
      <c r="A164" s="26"/>
      <c r="B164" s="26"/>
      <c r="C164" s="27"/>
    </row>
    <row r="165" spans="1:3" s="24" customFormat="1" ht="25.5" hidden="1" customHeight="1" x14ac:dyDescent="0.25">
      <c r="A165" s="26"/>
      <c r="B165" s="26"/>
      <c r="C165" s="27"/>
    </row>
    <row r="166" spans="1:3" s="24" customFormat="1" ht="25.5" hidden="1" customHeight="1" x14ac:dyDescent="0.25">
      <c r="A166" s="26"/>
      <c r="B166" s="26"/>
      <c r="C166" s="27"/>
    </row>
    <row r="167" spans="1:3" s="24" customFormat="1" ht="25.5" hidden="1" customHeight="1" x14ac:dyDescent="0.25">
      <c r="A167" s="26"/>
      <c r="B167" s="26"/>
      <c r="C167" s="27"/>
    </row>
    <row r="168" spans="1:3" s="24" customFormat="1" ht="25.5" hidden="1" customHeight="1" x14ac:dyDescent="0.25">
      <c r="A168" s="26"/>
      <c r="B168" s="26"/>
      <c r="C168" s="27"/>
    </row>
    <row r="169" spans="1:3" s="24" customFormat="1" ht="25.5" hidden="1" customHeight="1" x14ac:dyDescent="0.25">
      <c r="A169" s="26"/>
      <c r="B169" s="26"/>
      <c r="C169" s="28"/>
    </row>
    <row r="170" spans="1:3" s="24" customFormat="1" ht="25.5" hidden="1" customHeight="1" x14ac:dyDescent="0.25">
      <c r="A170" s="26"/>
      <c r="B170" s="26"/>
      <c r="C170" s="27"/>
    </row>
    <row r="171" spans="1:3" s="24" customFormat="1" ht="25.5" hidden="1" customHeight="1" x14ac:dyDescent="0.25">
      <c r="A171" s="26"/>
      <c r="B171" s="26"/>
      <c r="C171" s="27"/>
    </row>
    <row r="172" spans="1:3" s="24" customFormat="1" ht="25.5" hidden="1" customHeight="1" x14ac:dyDescent="0.25">
      <c r="A172" s="26"/>
      <c r="B172" s="26"/>
      <c r="C172" s="27"/>
    </row>
    <row r="173" spans="1:3" s="24" customFormat="1" ht="25.5" hidden="1" customHeight="1" x14ac:dyDescent="0.25">
      <c r="A173" s="26"/>
      <c r="B173" s="26"/>
      <c r="C173" s="27"/>
    </row>
    <row r="174" spans="1:3" s="24" customFormat="1" ht="25.5" hidden="1" customHeight="1" x14ac:dyDescent="0.25">
      <c r="A174" s="26"/>
      <c r="B174" s="26"/>
      <c r="C174" s="27"/>
    </row>
    <row r="175" spans="1:3" s="24" customFormat="1" ht="25.5" hidden="1" customHeight="1" x14ac:dyDescent="0.25">
      <c r="A175" s="26"/>
      <c r="B175" s="26"/>
      <c r="C175" s="27"/>
    </row>
    <row r="176" spans="1:3" s="24" customFormat="1" ht="25.5" hidden="1" customHeight="1" x14ac:dyDescent="0.25">
      <c r="A176" s="26"/>
      <c r="B176" s="26"/>
      <c r="C176" s="27"/>
    </row>
    <row r="177" spans="1:3" s="24" customFormat="1" ht="25.5" hidden="1" customHeight="1" x14ac:dyDescent="0.25">
      <c r="A177" s="26"/>
      <c r="B177" s="26"/>
      <c r="C177" s="27"/>
    </row>
    <row r="178" spans="1:3" s="24" customFormat="1" ht="25.5" hidden="1" customHeight="1" x14ac:dyDescent="0.25">
      <c r="A178" s="26"/>
      <c r="B178" s="26"/>
      <c r="C178" s="27"/>
    </row>
    <row r="179" spans="1:3" s="24" customFormat="1" ht="25.5" hidden="1" customHeight="1" x14ac:dyDescent="0.25">
      <c r="A179" s="26"/>
      <c r="B179" s="26"/>
      <c r="C179" s="27"/>
    </row>
    <row r="180" spans="1:3" s="24" customFormat="1" ht="25.5" hidden="1" customHeight="1" x14ac:dyDescent="0.25">
      <c r="A180" s="26"/>
      <c r="B180" s="26"/>
      <c r="C180" s="28"/>
    </row>
    <row r="181" spans="1:3" s="24" customFormat="1" ht="25.5" hidden="1" customHeight="1" x14ac:dyDescent="0.25">
      <c r="A181" s="26"/>
      <c r="B181" s="26"/>
      <c r="C181" s="27"/>
    </row>
    <row r="182" spans="1:3" s="24" customFormat="1" ht="25.5" hidden="1" customHeight="1" x14ac:dyDescent="0.25">
      <c r="A182" s="26"/>
      <c r="B182" s="26"/>
      <c r="C182" s="27"/>
    </row>
    <row r="183" spans="1:3" s="24" customFormat="1" ht="25.5" hidden="1" customHeight="1" x14ac:dyDescent="0.25">
      <c r="A183" s="26"/>
      <c r="B183" s="26"/>
      <c r="C183" s="27"/>
    </row>
    <row r="184" spans="1:3" s="24" customFormat="1" ht="25.5" hidden="1" customHeight="1" x14ac:dyDescent="0.25">
      <c r="A184" s="26"/>
      <c r="B184" s="26"/>
      <c r="C184" s="27"/>
    </row>
    <row r="185" spans="1:3" s="24" customFormat="1" ht="25.5" hidden="1" customHeight="1" x14ac:dyDescent="0.25">
      <c r="A185" s="26"/>
      <c r="B185" s="26"/>
      <c r="C185" s="27"/>
    </row>
    <row r="186" spans="1:3" s="24" customFormat="1" ht="25.5" hidden="1" customHeight="1" x14ac:dyDescent="0.25">
      <c r="A186" s="26"/>
      <c r="B186" s="26"/>
      <c r="C186" s="28"/>
    </row>
    <row r="187" spans="1:3" s="24" customFormat="1" ht="25.5" hidden="1" customHeight="1" x14ac:dyDescent="0.25">
      <c r="A187" s="26"/>
      <c r="B187" s="26"/>
      <c r="C187" s="27"/>
    </row>
    <row r="188" spans="1:3" s="24" customFormat="1" ht="25.5" hidden="1" customHeight="1" x14ac:dyDescent="0.25">
      <c r="A188" s="26"/>
      <c r="B188" s="26"/>
      <c r="C188" s="27"/>
    </row>
    <row r="189" spans="1:3" s="24" customFormat="1" ht="25.5" hidden="1" customHeight="1" x14ac:dyDescent="0.25">
      <c r="A189" s="26"/>
      <c r="B189" s="26"/>
      <c r="C189" s="27"/>
    </row>
    <row r="190" spans="1:3" s="24" customFormat="1" ht="25.5" hidden="1" customHeight="1" x14ac:dyDescent="0.25">
      <c r="A190" s="26"/>
      <c r="B190" s="26"/>
      <c r="C190" s="27"/>
    </row>
    <row r="191" spans="1:3" s="24" customFormat="1" ht="25.5" hidden="1" customHeight="1" x14ac:dyDescent="0.25">
      <c r="A191" s="26"/>
      <c r="B191" s="26"/>
      <c r="C191" s="27"/>
    </row>
    <row r="192" spans="1:3" s="24" customFormat="1" ht="25.5" hidden="1" customHeight="1" x14ac:dyDescent="0.25">
      <c r="A192" s="26"/>
      <c r="B192" s="26"/>
      <c r="C192" s="27"/>
    </row>
    <row r="193" spans="1:3" s="24" customFormat="1" ht="25.5" hidden="1" customHeight="1" x14ac:dyDescent="0.25">
      <c r="A193" s="26"/>
      <c r="B193" s="26"/>
      <c r="C193" s="27"/>
    </row>
    <row r="194" spans="1:3" s="24" customFormat="1" ht="25.5" hidden="1" customHeight="1" x14ac:dyDescent="0.25">
      <c r="A194" s="26"/>
      <c r="B194" s="26"/>
      <c r="C194" s="28"/>
    </row>
    <row r="195" spans="1:3" s="24" customFormat="1" ht="25.5" hidden="1" customHeight="1" x14ac:dyDescent="0.25">
      <c r="A195" s="26"/>
      <c r="B195" s="26"/>
      <c r="C195" s="27"/>
    </row>
    <row r="196" spans="1:3" s="24" customFormat="1" ht="25.5" hidden="1" customHeight="1" x14ac:dyDescent="0.25">
      <c r="A196" s="26"/>
      <c r="B196" s="26"/>
      <c r="C196" s="27"/>
    </row>
    <row r="197" spans="1:3" s="24" customFormat="1" ht="25.5" hidden="1" customHeight="1" x14ac:dyDescent="0.25">
      <c r="A197" s="26"/>
      <c r="B197" s="26"/>
      <c r="C197" s="27"/>
    </row>
    <row r="198" spans="1:3" s="24" customFormat="1" ht="25.5" hidden="1" customHeight="1" x14ac:dyDescent="0.25">
      <c r="A198" s="26"/>
      <c r="B198" s="26"/>
      <c r="C198" s="27"/>
    </row>
    <row r="199" spans="1:3" s="24" customFormat="1" ht="25.5" hidden="1" customHeight="1" x14ac:dyDescent="0.25">
      <c r="A199" s="26"/>
      <c r="B199" s="26"/>
      <c r="C199" s="27"/>
    </row>
    <row r="200" spans="1:3" s="24" customFormat="1" ht="25.5" hidden="1" customHeight="1" x14ac:dyDescent="0.25">
      <c r="A200" s="26"/>
      <c r="B200" s="26"/>
      <c r="C200" s="27"/>
    </row>
    <row r="201" spans="1:3" s="24" customFormat="1" ht="25.5" hidden="1" customHeight="1" x14ac:dyDescent="0.25">
      <c r="A201" s="26"/>
      <c r="B201" s="26"/>
      <c r="C201" s="27"/>
    </row>
    <row r="202" spans="1:3" s="24" customFormat="1" ht="25.5" hidden="1" customHeight="1" x14ac:dyDescent="0.25">
      <c r="A202" s="26"/>
      <c r="B202" s="26"/>
      <c r="C202" s="27"/>
    </row>
    <row r="203" spans="1:3" s="24" customFormat="1" ht="25.5" hidden="1" customHeight="1" x14ac:dyDescent="0.25">
      <c r="A203" s="26"/>
      <c r="B203" s="26"/>
      <c r="C203" s="28"/>
    </row>
    <row r="204" spans="1:3" s="24" customFormat="1" ht="25.5" hidden="1" customHeight="1" x14ac:dyDescent="0.25">
      <c r="A204" s="26"/>
      <c r="B204" s="26"/>
      <c r="C204" s="27"/>
    </row>
    <row r="205" spans="1:3" s="24" customFormat="1" ht="25.5" hidden="1" customHeight="1" x14ac:dyDescent="0.25">
      <c r="A205" s="26"/>
      <c r="B205" s="26"/>
      <c r="C205" s="27"/>
    </row>
    <row r="206" spans="1:3" s="24" customFormat="1" ht="25.5" hidden="1" customHeight="1" x14ac:dyDescent="0.25">
      <c r="A206" s="26"/>
      <c r="B206" s="26"/>
      <c r="C206" s="28"/>
    </row>
    <row r="207" spans="1:3" s="24" customFormat="1" ht="25.5" hidden="1" customHeight="1" x14ac:dyDescent="0.25">
      <c r="A207" s="26"/>
      <c r="B207" s="26"/>
      <c r="C207" s="27"/>
    </row>
    <row r="208" spans="1:3" s="24" customFormat="1" ht="25.5" hidden="1" customHeight="1" x14ac:dyDescent="0.25">
      <c r="A208" s="26"/>
      <c r="B208" s="26"/>
      <c r="C208" s="27"/>
    </row>
    <row r="209" spans="1:3" s="24" customFormat="1" ht="25.5" hidden="1" customHeight="1" x14ac:dyDescent="0.25">
      <c r="A209" s="26"/>
      <c r="B209" s="26"/>
      <c r="C209" s="27"/>
    </row>
    <row r="210" spans="1:3" s="24" customFormat="1" ht="25.5" hidden="1" customHeight="1" x14ac:dyDescent="0.25">
      <c r="A210" s="26"/>
      <c r="B210" s="26"/>
      <c r="C210" s="27"/>
    </row>
    <row r="211" spans="1:3" s="24" customFormat="1" ht="25.5" hidden="1" customHeight="1" x14ac:dyDescent="0.25">
      <c r="A211" s="26"/>
      <c r="B211" s="26"/>
      <c r="C211" s="27"/>
    </row>
    <row r="212" spans="1:3" s="24" customFormat="1" ht="25.5" hidden="1" customHeight="1" x14ac:dyDescent="0.25">
      <c r="A212" s="26"/>
      <c r="B212" s="26"/>
      <c r="C212" s="27"/>
    </row>
    <row r="213" spans="1:3" s="24" customFormat="1" ht="25.5" hidden="1" customHeight="1" x14ac:dyDescent="0.25">
      <c r="A213" s="26"/>
      <c r="B213" s="26"/>
      <c r="C213" s="28"/>
    </row>
    <row r="214" spans="1:3" s="24" customFormat="1" ht="25.5" hidden="1" customHeight="1" x14ac:dyDescent="0.25">
      <c r="A214" s="26"/>
      <c r="B214" s="26"/>
      <c r="C214" s="27"/>
    </row>
    <row r="215" spans="1:3" s="24" customFormat="1" ht="25.5" hidden="1" customHeight="1" x14ac:dyDescent="0.25">
      <c r="A215" s="26"/>
      <c r="B215" s="26"/>
      <c r="C215" s="27"/>
    </row>
    <row r="216" spans="1:3" s="24" customFormat="1" ht="25.5" hidden="1" customHeight="1" x14ac:dyDescent="0.25">
      <c r="A216" s="26"/>
      <c r="B216" s="26"/>
      <c r="C216" s="27"/>
    </row>
    <row r="217" spans="1:3" s="24" customFormat="1" ht="25.5" hidden="1" customHeight="1" x14ac:dyDescent="0.25">
      <c r="A217" s="26"/>
      <c r="B217" s="26"/>
      <c r="C217" s="28"/>
    </row>
    <row r="218" spans="1:3" s="24" customFormat="1" ht="25.5" hidden="1" customHeight="1" x14ac:dyDescent="0.25">
      <c r="A218" s="26"/>
      <c r="B218" s="26"/>
      <c r="C218" s="28"/>
    </row>
    <row r="219" spans="1:3" s="24" customFormat="1" ht="25.5" hidden="1" customHeight="1" x14ac:dyDescent="0.25">
      <c r="A219" s="26"/>
      <c r="B219" s="26"/>
      <c r="C219" s="27"/>
    </row>
    <row r="220" spans="1:3" s="24" customFormat="1" ht="25.5" hidden="1" customHeight="1" x14ac:dyDescent="0.25">
      <c r="A220" s="26"/>
      <c r="B220" s="26"/>
      <c r="C220" s="27"/>
    </row>
    <row r="221" spans="1:3" s="24" customFormat="1" ht="25.5" hidden="1" customHeight="1" x14ac:dyDescent="0.25">
      <c r="A221" s="26"/>
      <c r="B221" s="26"/>
      <c r="C221" s="27"/>
    </row>
    <row r="222" spans="1:3" s="24" customFormat="1" ht="25.5" hidden="1" customHeight="1" x14ac:dyDescent="0.25">
      <c r="A222" s="26"/>
      <c r="B222" s="26"/>
      <c r="C222" s="27"/>
    </row>
    <row r="223" spans="1:3" s="24" customFormat="1" ht="25.5" hidden="1" customHeight="1" x14ac:dyDescent="0.25">
      <c r="A223" s="26"/>
      <c r="B223" s="26"/>
      <c r="C223" s="27"/>
    </row>
    <row r="224" spans="1:3" s="24" customFormat="1" ht="25.5" hidden="1" customHeight="1" x14ac:dyDescent="0.25">
      <c r="A224" s="26"/>
      <c r="B224" s="26"/>
      <c r="C224" s="27"/>
    </row>
    <row r="225" spans="1:3" s="24" customFormat="1" ht="25.5" hidden="1" customHeight="1" x14ac:dyDescent="0.25">
      <c r="A225" s="26"/>
      <c r="B225" s="26"/>
      <c r="C225" s="28"/>
    </row>
    <row r="226" spans="1:3" s="24" customFormat="1" ht="25.5" hidden="1" customHeight="1" x14ac:dyDescent="0.25">
      <c r="A226" s="26"/>
      <c r="B226" s="26"/>
      <c r="C226" s="27"/>
    </row>
    <row r="227" spans="1:3" s="24" customFormat="1" ht="25.5" hidden="1" customHeight="1" x14ac:dyDescent="0.25">
      <c r="A227" s="26"/>
      <c r="B227" s="26"/>
      <c r="C227" s="27"/>
    </row>
    <row r="228" spans="1:3" s="24" customFormat="1" ht="25.5" hidden="1" customHeight="1" x14ac:dyDescent="0.25">
      <c r="A228" s="26"/>
      <c r="B228" s="26"/>
      <c r="C228" s="27"/>
    </row>
    <row r="229" spans="1:3" s="24" customFormat="1" ht="25.5" hidden="1" customHeight="1" x14ac:dyDescent="0.25">
      <c r="A229" s="26"/>
      <c r="B229" s="26"/>
      <c r="C229" s="27"/>
    </row>
    <row r="230" spans="1:3" s="24" customFormat="1" ht="25.5" hidden="1" customHeight="1" x14ac:dyDescent="0.25">
      <c r="A230" s="26"/>
      <c r="B230" s="26"/>
      <c r="C230" s="28"/>
    </row>
    <row r="231" spans="1:3" s="24" customFormat="1" ht="25.5" hidden="1" customHeight="1" x14ac:dyDescent="0.25">
      <c r="A231" s="26"/>
      <c r="B231" s="26"/>
      <c r="C231" s="27"/>
    </row>
    <row r="232" spans="1:3" s="24" customFormat="1" ht="25.5" hidden="1" customHeight="1" x14ac:dyDescent="0.25">
      <c r="A232" s="26"/>
      <c r="B232" s="26"/>
      <c r="C232" s="27"/>
    </row>
    <row r="233" spans="1:3" s="24" customFormat="1" ht="25.5" hidden="1" customHeight="1" x14ac:dyDescent="0.25">
      <c r="A233" s="26"/>
      <c r="B233" s="26"/>
      <c r="C233" s="28"/>
    </row>
    <row r="234" spans="1:3" s="24" customFormat="1" ht="25.5" hidden="1" customHeight="1" x14ac:dyDescent="0.25">
      <c r="A234" s="26"/>
      <c r="B234" s="26"/>
      <c r="C234" s="27"/>
    </row>
    <row r="235" spans="1:3" s="24" customFormat="1" ht="25.5" hidden="1" customHeight="1" x14ac:dyDescent="0.25">
      <c r="A235" s="26"/>
      <c r="B235" s="26"/>
      <c r="C235" s="27"/>
    </row>
    <row r="236" spans="1:3" s="24" customFormat="1" ht="25.5" hidden="1" customHeight="1" x14ac:dyDescent="0.25">
      <c r="A236" s="26"/>
      <c r="B236" s="26"/>
      <c r="C236" s="27"/>
    </row>
    <row r="237" spans="1:3" s="24" customFormat="1" ht="25.5" hidden="1" customHeight="1" x14ac:dyDescent="0.25">
      <c r="A237" s="26"/>
      <c r="B237" s="26"/>
      <c r="C237" s="27"/>
    </row>
    <row r="238" spans="1:3" s="24" customFormat="1" ht="25.5" hidden="1" customHeight="1" x14ac:dyDescent="0.25">
      <c r="A238" s="26"/>
      <c r="B238" s="26"/>
      <c r="C238" s="27"/>
    </row>
    <row r="239" spans="1:3" s="24" customFormat="1" ht="25.5" hidden="1" customHeight="1" x14ac:dyDescent="0.25">
      <c r="A239" s="26"/>
      <c r="B239" s="26"/>
      <c r="C239" s="27"/>
    </row>
    <row r="240" spans="1:3" s="24" customFormat="1" ht="25.5" hidden="1" customHeight="1" x14ac:dyDescent="0.25">
      <c r="A240" s="26"/>
      <c r="B240" s="26"/>
      <c r="C240" s="28"/>
    </row>
    <row r="241" spans="1:3" s="24" customFormat="1" ht="25.5" hidden="1" customHeight="1" x14ac:dyDescent="0.25">
      <c r="A241" s="26"/>
      <c r="B241" s="26"/>
      <c r="C241" s="27"/>
    </row>
    <row r="242" spans="1:3" s="24" customFormat="1" ht="25.5" hidden="1" customHeight="1" x14ac:dyDescent="0.25">
      <c r="A242" s="26"/>
      <c r="B242" s="26"/>
      <c r="C242" s="28"/>
    </row>
    <row r="243" spans="1:3" s="24" customFormat="1" ht="25.5" hidden="1" customHeight="1" x14ac:dyDescent="0.25">
      <c r="A243" s="26"/>
      <c r="B243" s="26"/>
      <c r="C243" s="27"/>
    </row>
    <row r="244" spans="1:3" s="24" customFormat="1" ht="25.5" hidden="1" customHeight="1" x14ac:dyDescent="0.25">
      <c r="A244" s="26"/>
      <c r="B244" s="26"/>
      <c r="C244" s="27"/>
    </row>
    <row r="245" spans="1:3" s="24" customFormat="1" ht="25.5" hidden="1" customHeight="1" x14ac:dyDescent="0.25">
      <c r="A245" s="26"/>
      <c r="B245" s="26"/>
      <c r="C245" s="27"/>
    </row>
    <row r="246" spans="1:3" s="24" customFormat="1" ht="25.5" hidden="1" customHeight="1" x14ac:dyDescent="0.25">
      <c r="A246" s="26"/>
      <c r="B246" s="26"/>
      <c r="C246" s="27"/>
    </row>
    <row r="247" spans="1:3" s="24" customFormat="1" ht="25.5" hidden="1" customHeight="1" x14ac:dyDescent="0.25">
      <c r="A247" s="26"/>
      <c r="B247" s="26"/>
      <c r="C247" s="27"/>
    </row>
    <row r="248" spans="1:3" s="24" customFormat="1" ht="25.5" hidden="1" customHeight="1" x14ac:dyDescent="0.25">
      <c r="A248" s="26"/>
      <c r="B248" s="26"/>
      <c r="C248" s="27"/>
    </row>
    <row r="249" spans="1:3" s="24" customFormat="1" ht="25.5" hidden="1" customHeight="1" x14ac:dyDescent="0.25">
      <c r="A249" s="26"/>
      <c r="B249" s="26"/>
      <c r="C249" s="27"/>
    </row>
    <row r="250" spans="1:3" s="24" customFormat="1" ht="25.5" hidden="1" customHeight="1" x14ac:dyDescent="0.25">
      <c r="A250" s="26"/>
      <c r="B250" s="26"/>
      <c r="C250" s="27"/>
    </row>
    <row r="251" spans="1:3" s="24" customFormat="1" ht="25.5" hidden="1" customHeight="1" x14ac:dyDescent="0.25">
      <c r="A251" s="26"/>
      <c r="B251" s="26"/>
      <c r="C251" s="28"/>
    </row>
    <row r="252" spans="1:3" s="24" customFormat="1" ht="25.5" hidden="1" customHeight="1" x14ac:dyDescent="0.25">
      <c r="A252" s="26"/>
      <c r="B252" s="26"/>
      <c r="C252" s="27"/>
    </row>
    <row r="253" spans="1:3" s="24" customFormat="1" ht="25.5" hidden="1" customHeight="1" x14ac:dyDescent="0.25">
      <c r="A253" s="26"/>
      <c r="B253" s="26"/>
      <c r="C253" s="27"/>
    </row>
    <row r="254" spans="1:3" s="24" customFormat="1" ht="25.5" hidden="1" customHeight="1" x14ac:dyDescent="0.25">
      <c r="A254" s="26"/>
      <c r="B254" s="26"/>
      <c r="C254" s="27"/>
    </row>
    <row r="255" spans="1:3" s="24" customFormat="1" ht="25.5" hidden="1" customHeight="1" x14ac:dyDescent="0.25">
      <c r="A255" s="26"/>
      <c r="B255" s="26"/>
      <c r="C255" s="27"/>
    </row>
    <row r="256" spans="1:3" s="24" customFormat="1" ht="25.5" hidden="1" customHeight="1" x14ac:dyDescent="0.25">
      <c r="A256" s="26"/>
      <c r="B256" s="26"/>
      <c r="C256" s="27"/>
    </row>
    <row r="257" spans="1:3" s="24" customFormat="1" ht="25.5" hidden="1" customHeight="1" x14ac:dyDescent="0.25">
      <c r="A257" s="26"/>
      <c r="B257" s="26"/>
      <c r="C257" s="27"/>
    </row>
    <row r="258" spans="1:3" s="24" customFormat="1" ht="25.5" hidden="1" customHeight="1" x14ac:dyDescent="0.25">
      <c r="A258" s="26"/>
      <c r="B258" s="26"/>
      <c r="C258" s="27"/>
    </row>
    <row r="259" spans="1:3" s="24" customFormat="1" ht="25.5" hidden="1" customHeight="1" x14ac:dyDescent="0.25">
      <c r="A259" s="26"/>
      <c r="B259" s="26"/>
      <c r="C259" s="27"/>
    </row>
    <row r="260" spans="1:3" s="24" customFormat="1" ht="25.5" hidden="1" customHeight="1" x14ac:dyDescent="0.25">
      <c r="A260" s="26"/>
      <c r="B260" s="26"/>
      <c r="C260" s="27"/>
    </row>
    <row r="261" spans="1:3" s="24" customFormat="1" ht="25.5" hidden="1" customHeight="1" x14ac:dyDescent="0.25">
      <c r="A261" s="26"/>
      <c r="B261" s="26"/>
      <c r="C261" s="28"/>
    </row>
    <row r="262" spans="1:3" s="24" customFormat="1" ht="25.5" hidden="1" customHeight="1" x14ac:dyDescent="0.25">
      <c r="A262" s="26"/>
      <c r="B262" s="26"/>
      <c r="C262" s="27"/>
    </row>
    <row r="263" spans="1:3" s="24" customFormat="1" ht="25.5" hidden="1" customHeight="1" x14ac:dyDescent="0.25">
      <c r="A263" s="26"/>
      <c r="B263" s="26"/>
      <c r="C263" s="27"/>
    </row>
    <row r="264" spans="1:3" s="24" customFormat="1" ht="25.5" hidden="1" customHeight="1" x14ac:dyDescent="0.25">
      <c r="A264" s="26"/>
      <c r="B264" s="26"/>
      <c r="C264" s="27"/>
    </row>
    <row r="265" spans="1:3" s="24" customFormat="1" ht="25.5" hidden="1" customHeight="1" x14ac:dyDescent="0.25">
      <c r="A265" s="26"/>
      <c r="B265" s="26"/>
      <c r="C265" s="27"/>
    </row>
    <row r="266" spans="1:3" s="24" customFormat="1" ht="25.5" hidden="1" customHeight="1" x14ac:dyDescent="0.25">
      <c r="A266" s="26"/>
      <c r="B266" s="26"/>
      <c r="C266" s="28"/>
    </row>
    <row r="267" spans="1:3" s="24" customFormat="1" ht="25.5" hidden="1" customHeight="1" x14ac:dyDescent="0.25">
      <c r="A267" s="26"/>
      <c r="B267" s="26"/>
      <c r="C267" s="27"/>
    </row>
    <row r="268" spans="1:3" s="24" customFormat="1" ht="25.5" hidden="1" customHeight="1" x14ac:dyDescent="0.25">
      <c r="A268" s="26"/>
      <c r="B268" s="26"/>
      <c r="C268" s="27"/>
    </row>
    <row r="269" spans="1:3" s="24" customFormat="1" ht="25.5" hidden="1" customHeight="1" x14ac:dyDescent="0.25">
      <c r="A269" s="26"/>
      <c r="B269" s="26"/>
      <c r="C269" s="27"/>
    </row>
    <row r="270" spans="1:3" s="24" customFormat="1" ht="25.5" hidden="1" customHeight="1" x14ac:dyDescent="0.25">
      <c r="A270" s="26"/>
      <c r="B270" s="26"/>
      <c r="C270" s="27"/>
    </row>
    <row r="271" spans="1:3" s="24" customFormat="1" ht="25.5" hidden="1" customHeight="1" x14ac:dyDescent="0.25">
      <c r="A271" s="26"/>
      <c r="B271" s="26"/>
      <c r="C271" s="27"/>
    </row>
    <row r="272" spans="1:3" s="24" customFormat="1" ht="25.5" hidden="1" customHeight="1" x14ac:dyDescent="0.25">
      <c r="A272" s="26"/>
      <c r="B272" s="26"/>
      <c r="C272" s="27"/>
    </row>
    <row r="273" spans="1:3" s="24" customFormat="1" ht="25.5" hidden="1" customHeight="1" x14ac:dyDescent="0.25">
      <c r="A273" s="26"/>
      <c r="B273" s="26"/>
      <c r="C273" s="27"/>
    </row>
    <row r="274" spans="1:3" s="24" customFormat="1" ht="25.5" hidden="1" customHeight="1" x14ac:dyDescent="0.25">
      <c r="A274" s="26"/>
      <c r="B274" s="26"/>
      <c r="C274" s="27"/>
    </row>
    <row r="275" spans="1:3" s="24" customFormat="1" ht="25.5" hidden="1" customHeight="1" x14ac:dyDescent="0.25">
      <c r="A275" s="26"/>
      <c r="B275" s="26"/>
      <c r="C275" s="27"/>
    </row>
    <row r="276" spans="1:3" s="24" customFormat="1" ht="25.5" hidden="1" customHeight="1" x14ac:dyDescent="0.25">
      <c r="A276" s="26"/>
      <c r="B276" s="26"/>
      <c r="C276" s="28"/>
    </row>
    <row r="277" spans="1:3" s="24" customFormat="1" ht="25.5" hidden="1" customHeight="1" x14ac:dyDescent="0.25">
      <c r="A277" s="26"/>
      <c r="B277" s="26"/>
      <c r="C277" s="28"/>
    </row>
    <row r="278" spans="1:3" s="24" customFormat="1" ht="25.5" hidden="1" customHeight="1" x14ac:dyDescent="0.25">
      <c r="A278" s="26"/>
      <c r="B278" s="26"/>
      <c r="C278" s="27"/>
    </row>
    <row r="279" spans="1:3" s="24" customFormat="1" ht="25.5" hidden="1" customHeight="1" x14ac:dyDescent="0.25">
      <c r="A279" s="26"/>
      <c r="B279" s="26"/>
      <c r="C279" s="27"/>
    </row>
    <row r="280" spans="1:3" s="24" customFormat="1" ht="25.5" hidden="1" customHeight="1" x14ac:dyDescent="0.25">
      <c r="A280" s="26"/>
      <c r="B280" s="26"/>
      <c r="C280" s="27"/>
    </row>
    <row r="281" spans="1:3" s="24" customFormat="1" ht="25.5" hidden="1" customHeight="1" x14ac:dyDescent="0.25">
      <c r="A281" s="26"/>
      <c r="B281" s="26"/>
      <c r="C281" s="27"/>
    </row>
    <row r="282" spans="1:3" s="24" customFormat="1" ht="25.5" hidden="1" customHeight="1" x14ac:dyDescent="0.25">
      <c r="A282" s="26"/>
      <c r="B282" s="26"/>
      <c r="C282" s="27"/>
    </row>
    <row r="283" spans="1:3" s="24" customFormat="1" ht="25.5" hidden="1" customHeight="1" x14ac:dyDescent="0.25">
      <c r="A283" s="26"/>
      <c r="B283" s="26"/>
      <c r="C283" s="27"/>
    </row>
    <row r="284" spans="1:3" s="24" customFormat="1" ht="25.5" hidden="1" customHeight="1" x14ac:dyDescent="0.25">
      <c r="A284" s="26"/>
      <c r="B284" s="26"/>
      <c r="C284" s="27"/>
    </row>
    <row r="285" spans="1:3" s="24" customFormat="1" ht="25.5" hidden="1" customHeight="1" x14ac:dyDescent="0.25">
      <c r="A285" s="26"/>
      <c r="B285" s="26"/>
      <c r="C285" s="27"/>
    </row>
    <row r="286" spans="1:3" s="24" customFormat="1" ht="25.5" hidden="1" customHeight="1" x14ac:dyDescent="0.25">
      <c r="A286" s="26"/>
      <c r="B286" s="26"/>
      <c r="C286" s="28"/>
    </row>
    <row r="287" spans="1:3" s="24" customFormat="1" ht="25.5" hidden="1" customHeight="1" x14ac:dyDescent="0.25">
      <c r="A287" s="26"/>
      <c r="B287" s="26"/>
      <c r="C287" s="27"/>
    </row>
    <row r="288" spans="1:3" s="24" customFormat="1" ht="25.5" hidden="1" customHeight="1" x14ac:dyDescent="0.25">
      <c r="A288" s="26"/>
      <c r="B288" s="26"/>
      <c r="C288" s="27"/>
    </row>
    <row r="289" spans="1:3" s="24" customFormat="1" ht="25.5" hidden="1" customHeight="1" x14ac:dyDescent="0.25">
      <c r="A289" s="26"/>
      <c r="B289" s="26"/>
      <c r="C289" s="27"/>
    </row>
    <row r="290" spans="1:3" s="24" customFormat="1" ht="25.5" hidden="1" customHeight="1" x14ac:dyDescent="0.25">
      <c r="A290" s="26"/>
      <c r="B290" s="26"/>
      <c r="C290" s="27"/>
    </row>
    <row r="291" spans="1:3" s="24" customFormat="1" ht="25.5" hidden="1" customHeight="1" x14ac:dyDescent="0.25">
      <c r="A291" s="26"/>
      <c r="B291" s="26"/>
      <c r="C291" s="27"/>
    </row>
    <row r="292" spans="1:3" s="24" customFormat="1" ht="25.5" hidden="1" customHeight="1" x14ac:dyDescent="0.25">
      <c r="A292" s="26"/>
      <c r="B292" s="26"/>
      <c r="C292" s="27"/>
    </row>
    <row r="293" spans="1:3" s="24" customFormat="1" ht="25.5" hidden="1" customHeight="1" x14ac:dyDescent="0.25">
      <c r="A293" s="26"/>
      <c r="B293" s="26"/>
      <c r="C293" s="27"/>
    </row>
    <row r="294" spans="1:3" s="24" customFormat="1" ht="25.5" hidden="1" customHeight="1" x14ac:dyDescent="0.25">
      <c r="A294" s="26"/>
      <c r="B294" s="26"/>
      <c r="C294" s="27"/>
    </row>
    <row r="295" spans="1:3" s="24" customFormat="1" ht="25.5" hidden="1" customHeight="1" x14ac:dyDescent="0.25">
      <c r="A295" s="26"/>
      <c r="B295" s="26"/>
      <c r="C295" s="28"/>
    </row>
    <row r="296" spans="1:3" s="24" customFormat="1" ht="25.5" hidden="1" customHeight="1" x14ac:dyDescent="0.25">
      <c r="A296" s="26"/>
      <c r="B296" s="26"/>
      <c r="C296" s="27"/>
    </row>
    <row r="297" spans="1:3" s="24" customFormat="1" ht="25.5" hidden="1" customHeight="1" x14ac:dyDescent="0.25">
      <c r="A297" s="26"/>
      <c r="B297" s="26"/>
      <c r="C297" s="27"/>
    </row>
    <row r="298" spans="1:3" s="24" customFormat="1" ht="25.5" hidden="1" customHeight="1" x14ac:dyDescent="0.25">
      <c r="A298" s="26"/>
      <c r="B298" s="26"/>
      <c r="C298" s="28"/>
    </row>
    <row r="299" spans="1:3" s="24" customFormat="1" ht="25.5" hidden="1" customHeight="1" x14ac:dyDescent="0.25">
      <c r="A299" s="26"/>
      <c r="B299" s="26"/>
      <c r="C299" s="28"/>
    </row>
    <row r="300" spans="1:3" s="24" customFormat="1" ht="25.5" hidden="1" customHeight="1" x14ac:dyDescent="0.25">
      <c r="A300" s="26"/>
      <c r="B300" s="26"/>
      <c r="C300" s="27"/>
    </row>
    <row r="301" spans="1:3" s="24" customFormat="1" ht="25.5" hidden="1" customHeight="1" x14ac:dyDescent="0.25">
      <c r="A301" s="26"/>
      <c r="B301" s="26"/>
      <c r="C301" s="27"/>
    </row>
    <row r="302" spans="1:3" s="24" customFormat="1" ht="25.5" hidden="1" customHeight="1" x14ac:dyDescent="0.25">
      <c r="A302" s="26"/>
      <c r="B302" s="26"/>
      <c r="C302" s="27"/>
    </row>
    <row r="303" spans="1:3" s="24" customFormat="1" ht="25.5" hidden="1" customHeight="1" x14ac:dyDescent="0.25">
      <c r="A303" s="26"/>
      <c r="B303" s="26"/>
      <c r="C303" s="27"/>
    </row>
    <row r="304" spans="1:3" s="24" customFormat="1" ht="25.5" hidden="1" customHeight="1" x14ac:dyDescent="0.25">
      <c r="A304" s="26"/>
      <c r="B304" s="26"/>
      <c r="C304" s="27"/>
    </row>
    <row r="305" spans="1:3" s="24" customFormat="1" ht="25.5" hidden="1" customHeight="1" x14ac:dyDescent="0.25">
      <c r="A305" s="26"/>
      <c r="B305" s="26"/>
      <c r="C305" s="27"/>
    </row>
    <row r="306" spans="1:3" s="24" customFormat="1" ht="25.5" hidden="1" customHeight="1" x14ac:dyDescent="0.25">
      <c r="A306" s="26"/>
      <c r="B306" s="26"/>
      <c r="C306" s="27"/>
    </row>
    <row r="307" spans="1:3" s="24" customFormat="1" ht="25.5" hidden="1" customHeight="1" x14ac:dyDescent="0.25">
      <c r="A307" s="26"/>
      <c r="B307" s="26"/>
      <c r="C307" s="27"/>
    </row>
    <row r="308" spans="1:3" s="24" customFormat="1" ht="25.5" hidden="1" customHeight="1" x14ac:dyDescent="0.25">
      <c r="A308" s="26"/>
      <c r="B308" s="26"/>
      <c r="C308" s="27"/>
    </row>
    <row r="309" spans="1:3" s="24" customFormat="1" ht="25.5" hidden="1" customHeight="1" x14ac:dyDescent="0.25">
      <c r="A309" s="26"/>
      <c r="B309" s="26"/>
      <c r="C309" s="27"/>
    </row>
    <row r="310" spans="1:3" s="24" customFormat="1" ht="25.5" hidden="1" customHeight="1" x14ac:dyDescent="0.25">
      <c r="A310" s="26"/>
      <c r="B310" s="26"/>
      <c r="C310" s="27"/>
    </row>
    <row r="311" spans="1:3" s="24" customFormat="1" ht="25.5" hidden="1" customHeight="1" x14ac:dyDescent="0.25">
      <c r="A311" s="26"/>
      <c r="B311" s="26"/>
      <c r="C311" s="27"/>
    </row>
    <row r="312" spans="1:3" s="24" customFormat="1" ht="25.5" hidden="1" customHeight="1" x14ac:dyDescent="0.25">
      <c r="A312" s="26"/>
      <c r="B312" s="26"/>
      <c r="C312" s="28"/>
    </row>
    <row r="313" spans="1:3" s="24" customFormat="1" ht="25.5" hidden="1" customHeight="1" x14ac:dyDescent="0.25">
      <c r="A313" s="26"/>
      <c r="B313" s="26"/>
      <c r="C313" s="27"/>
    </row>
    <row r="314" spans="1:3" s="24" customFormat="1" ht="25.5" hidden="1" customHeight="1" x14ac:dyDescent="0.25">
      <c r="A314" s="26"/>
      <c r="B314" s="26"/>
      <c r="C314" s="27"/>
    </row>
    <row r="315" spans="1:3" s="24" customFormat="1" ht="25.5" hidden="1" customHeight="1" x14ac:dyDescent="0.25">
      <c r="A315" s="26"/>
      <c r="B315" s="26"/>
      <c r="C315" s="27"/>
    </row>
    <row r="316" spans="1:3" s="24" customFormat="1" ht="25.5" hidden="1" customHeight="1" x14ac:dyDescent="0.25">
      <c r="A316" s="26"/>
      <c r="B316" s="26"/>
      <c r="C316" s="27"/>
    </row>
    <row r="317" spans="1:3" s="24" customFormat="1" ht="25.5" hidden="1" customHeight="1" x14ac:dyDescent="0.25">
      <c r="A317" s="26"/>
      <c r="B317" s="26"/>
      <c r="C317" s="27"/>
    </row>
    <row r="318" spans="1:3" s="24" customFormat="1" ht="25.5" hidden="1" customHeight="1" x14ac:dyDescent="0.25">
      <c r="A318" s="26"/>
      <c r="B318" s="26"/>
      <c r="C318" s="27"/>
    </row>
    <row r="319" spans="1:3" s="24" customFormat="1" ht="25.5" hidden="1" customHeight="1" x14ac:dyDescent="0.25">
      <c r="A319" s="26"/>
      <c r="B319" s="26"/>
      <c r="C319" s="28"/>
    </row>
    <row r="320" spans="1:3" s="24" customFormat="1" ht="25.5" hidden="1" customHeight="1" x14ac:dyDescent="0.25">
      <c r="A320" s="26"/>
      <c r="B320" s="26"/>
      <c r="C320" s="27"/>
    </row>
    <row r="321" spans="1:3" s="24" customFormat="1" ht="25.5" hidden="1" customHeight="1" x14ac:dyDescent="0.25">
      <c r="A321" s="26"/>
      <c r="B321" s="26"/>
      <c r="C321" s="27"/>
    </row>
    <row r="322" spans="1:3" s="24" customFormat="1" ht="25.5" hidden="1" customHeight="1" x14ac:dyDescent="0.25">
      <c r="A322" s="26"/>
      <c r="B322" s="26"/>
      <c r="C322" s="27"/>
    </row>
    <row r="323" spans="1:3" s="24" customFormat="1" ht="25.5" hidden="1" customHeight="1" x14ac:dyDescent="0.25">
      <c r="A323" s="26"/>
      <c r="B323" s="26"/>
      <c r="C323" s="27"/>
    </row>
    <row r="324" spans="1:3" s="24" customFormat="1" ht="25.5" hidden="1" customHeight="1" x14ac:dyDescent="0.25">
      <c r="A324" s="26"/>
      <c r="B324" s="26"/>
      <c r="C324" s="27"/>
    </row>
    <row r="325" spans="1:3" s="24" customFormat="1" ht="25.5" hidden="1" customHeight="1" x14ac:dyDescent="0.25">
      <c r="A325" s="26"/>
      <c r="B325" s="26"/>
      <c r="C325" s="27"/>
    </row>
    <row r="326" spans="1:3" s="24" customFormat="1" ht="25.5" hidden="1" customHeight="1" x14ac:dyDescent="0.25">
      <c r="A326" s="26"/>
      <c r="B326" s="26"/>
      <c r="C326" s="27"/>
    </row>
    <row r="327" spans="1:3" s="24" customFormat="1" ht="25.5" hidden="1" customHeight="1" x14ac:dyDescent="0.25">
      <c r="A327" s="26"/>
      <c r="B327" s="26"/>
      <c r="C327" s="27"/>
    </row>
    <row r="328" spans="1:3" s="24" customFormat="1" ht="25.5" hidden="1" customHeight="1" x14ac:dyDescent="0.25">
      <c r="A328" s="26"/>
      <c r="B328" s="26"/>
      <c r="C328" s="27"/>
    </row>
    <row r="329" spans="1:3" s="24" customFormat="1" ht="25.5" hidden="1" customHeight="1" x14ac:dyDescent="0.25">
      <c r="A329" s="26"/>
      <c r="B329" s="26"/>
      <c r="C329" s="28"/>
    </row>
    <row r="330" spans="1:3" s="24" customFormat="1" ht="25.5" hidden="1" customHeight="1" x14ac:dyDescent="0.25">
      <c r="A330" s="26"/>
      <c r="B330" s="26"/>
      <c r="C330" s="27"/>
    </row>
    <row r="331" spans="1:3" s="24" customFormat="1" ht="25.5" hidden="1" customHeight="1" x14ac:dyDescent="0.25">
      <c r="A331" s="26"/>
      <c r="B331" s="26"/>
      <c r="C331" s="27"/>
    </row>
    <row r="332" spans="1:3" s="24" customFormat="1" ht="25.5" hidden="1" customHeight="1" x14ac:dyDescent="0.25">
      <c r="A332" s="26"/>
      <c r="B332" s="26"/>
      <c r="C332" s="27"/>
    </row>
    <row r="333" spans="1:3" s="24" customFormat="1" ht="25.5" hidden="1" customHeight="1" x14ac:dyDescent="0.25">
      <c r="A333" s="26"/>
      <c r="B333" s="26"/>
      <c r="C333" s="27"/>
    </row>
    <row r="334" spans="1:3" s="24" customFormat="1" ht="25.5" hidden="1" customHeight="1" x14ac:dyDescent="0.25">
      <c r="A334" s="26"/>
      <c r="B334" s="26"/>
      <c r="C334" s="27"/>
    </row>
    <row r="335" spans="1:3" s="24" customFormat="1" ht="25.5" hidden="1" customHeight="1" x14ac:dyDescent="0.25">
      <c r="A335" s="26"/>
      <c r="B335" s="26"/>
      <c r="C335" s="27"/>
    </row>
    <row r="336" spans="1:3" s="24" customFormat="1" ht="25.5" hidden="1" customHeight="1" x14ac:dyDescent="0.25">
      <c r="A336" s="26"/>
      <c r="B336" s="26"/>
      <c r="C336" s="27"/>
    </row>
    <row r="337" spans="1:3" s="24" customFormat="1" ht="25.5" hidden="1" customHeight="1" x14ac:dyDescent="0.25">
      <c r="A337" s="26"/>
      <c r="B337" s="26"/>
      <c r="C337" s="27"/>
    </row>
    <row r="338" spans="1:3" s="24" customFormat="1" ht="25.5" hidden="1" customHeight="1" x14ac:dyDescent="0.25">
      <c r="A338" s="26"/>
      <c r="B338" s="26"/>
      <c r="C338" s="27"/>
    </row>
    <row r="339" spans="1:3" s="24" customFormat="1" ht="25.5" hidden="1" customHeight="1" x14ac:dyDescent="0.25">
      <c r="A339" s="26"/>
      <c r="B339" s="26"/>
      <c r="C339" s="28"/>
    </row>
    <row r="340" spans="1:3" s="24" customFormat="1" ht="25.5" hidden="1" customHeight="1" x14ac:dyDescent="0.25">
      <c r="A340" s="26"/>
      <c r="B340" s="26"/>
      <c r="C340" s="27"/>
    </row>
    <row r="341" spans="1:3" s="24" customFormat="1" ht="25.5" hidden="1" customHeight="1" x14ac:dyDescent="0.25">
      <c r="A341" s="26"/>
      <c r="B341" s="26"/>
      <c r="C341" s="27"/>
    </row>
    <row r="342" spans="1:3" s="24" customFormat="1" ht="25.5" hidden="1" customHeight="1" x14ac:dyDescent="0.25">
      <c r="A342" s="26"/>
      <c r="B342" s="26"/>
      <c r="C342" s="28"/>
    </row>
    <row r="343" spans="1:3" s="24" customFormat="1" ht="25.5" hidden="1" customHeight="1" x14ac:dyDescent="0.25">
      <c r="A343" s="26"/>
      <c r="B343" s="26"/>
      <c r="C343" s="27"/>
    </row>
    <row r="344" spans="1:3" s="24" customFormat="1" ht="25.5" hidden="1" customHeight="1" x14ac:dyDescent="0.25">
      <c r="A344" s="26"/>
      <c r="B344" s="26"/>
      <c r="C344" s="27"/>
    </row>
    <row r="345" spans="1:3" s="24" customFormat="1" ht="25.5" hidden="1" customHeight="1" x14ac:dyDescent="0.25">
      <c r="A345" s="26"/>
      <c r="B345" s="26"/>
      <c r="C345" s="27"/>
    </row>
    <row r="346" spans="1:3" s="24" customFormat="1" ht="25.5" hidden="1" customHeight="1" x14ac:dyDescent="0.25">
      <c r="A346" s="26"/>
      <c r="B346" s="26"/>
      <c r="C346" s="28"/>
    </row>
    <row r="347" spans="1:3" s="24" customFormat="1" ht="25.5" hidden="1" customHeight="1" x14ac:dyDescent="0.25">
      <c r="A347" s="26"/>
      <c r="B347" s="26"/>
      <c r="C347" s="28"/>
    </row>
    <row r="348" spans="1:3" s="24" customFormat="1" ht="25.5" hidden="1" customHeight="1" x14ac:dyDescent="0.25">
      <c r="A348" s="26"/>
      <c r="B348" s="26"/>
      <c r="C348" s="27"/>
    </row>
    <row r="349" spans="1:3" s="24" customFormat="1" ht="25.5" hidden="1" customHeight="1" x14ac:dyDescent="0.25">
      <c r="A349" s="26"/>
      <c r="B349" s="26"/>
      <c r="C349" s="27"/>
    </row>
    <row r="350" spans="1:3" s="24" customFormat="1" ht="25.5" hidden="1" customHeight="1" x14ac:dyDescent="0.25">
      <c r="A350" s="26"/>
      <c r="B350" s="26"/>
      <c r="C350" s="27"/>
    </row>
    <row r="351" spans="1:3" s="24" customFormat="1" ht="25.5" hidden="1" customHeight="1" x14ac:dyDescent="0.25">
      <c r="A351" s="26"/>
      <c r="B351" s="26"/>
      <c r="C351" s="27"/>
    </row>
    <row r="352" spans="1:3" s="24" customFormat="1" ht="25.5" hidden="1" customHeight="1" x14ac:dyDescent="0.25">
      <c r="A352" s="26"/>
      <c r="B352" s="26"/>
      <c r="C352" s="27"/>
    </row>
    <row r="353" spans="1:3" s="24" customFormat="1" ht="25.5" hidden="1" customHeight="1" x14ac:dyDescent="0.25">
      <c r="A353" s="26"/>
      <c r="B353" s="26"/>
      <c r="C353" s="27"/>
    </row>
    <row r="354" spans="1:3" s="24" customFormat="1" ht="25.5" hidden="1" customHeight="1" x14ac:dyDescent="0.25">
      <c r="A354" s="26"/>
      <c r="B354" s="26"/>
      <c r="C354" s="28"/>
    </row>
    <row r="355" spans="1:3" s="24" customFormat="1" ht="25.5" hidden="1" customHeight="1" x14ac:dyDescent="0.25">
      <c r="A355" s="26"/>
      <c r="B355" s="26"/>
      <c r="C355" s="27"/>
    </row>
    <row r="356" spans="1:3" s="24" customFormat="1" ht="25.5" hidden="1" customHeight="1" x14ac:dyDescent="0.25">
      <c r="A356" s="26"/>
      <c r="B356" s="26"/>
      <c r="C356" s="27"/>
    </row>
    <row r="357" spans="1:3" s="24" customFormat="1" ht="25.5" hidden="1" customHeight="1" x14ac:dyDescent="0.25">
      <c r="A357" s="26"/>
      <c r="B357" s="26"/>
      <c r="C357" s="27"/>
    </row>
    <row r="358" spans="1:3" s="24" customFormat="1" ht="25.5" hidden="1" customHeight="1" x14ac:dyDescent="0.25">
      <c r="A358" s="26"/>
      <c r="B358" s="26"/>
      <c r="C358" s="27"/>
    </row>
    <row r="359" spans="1:3" s="24" customFormat="1" ht="25.5" hidden="1" customHeight="1" x14ac:dyDescent="0.25">
      <c r="A359" s="26"/>
      <c r="B359" s="26"/>
      <c r="C359" s="27"/>
    </row>
    <row r="360" spans="1:3" s="24" customFormat="1" ht="25.5" hidden="1" customHeight="1" x14ac:dyDescent="0.25">
      <c r="A360" s="26"/>
      <c r="B360" s="26"/>
      <c r="C360" s="28"/>
    </row>
    <row r="361" spans="1:3" s="24" customFormat="1" ht="25.5" hidden="1" customHeight="1" x14ac:dyDescent="0.25">
      <c r="A361" s="26"/>
      <c r="B361" s="26"/>
      <c r="C361" s="27"/>
    </row>
    <row r="362" spans="1:3" s="24" customFormat="1" ht="25.5" hidden="1" customHeight="1" x14ac:dyDescent="0.25">
      <c r="A362" s="26"/>
      <c r="B362" s="26"/>
      <c r="C362" s="27"/>
    </row>
    <row r="363" spans="1:3" s="24" customFormat="1" ht="25.5" hidden="1" customHeight="1" x14ac:dyDescent="0.25">
      <c r="A363" s="26"/>
      <c r="B363" s="26"/>
      <c r="C363" s="27"/>
    </row>
    <row r="364" spans="1:3" s="24" customFormat="1" ht="25.5" hidden="1" customHeight="1" x14ac:dyDescent="0.25">
      <c r="A364" s="26"/>
      <c r="B364" s="26"/>
      <c r="C364" s="28"/>
    </row>
    <row r="365" spans="1:3" s="24" customFormat="1" ht="25.5" hidden="1" customHeight="1" x14ac:dyDescent="0.25">
      <c r="A365" s="26"/>
      <c r="B365" s="26"/>
      <c r="C365" s="28"/>
    </row>
    <row r="366" spans="1:3" s="24" customFormat="1" ht="25.5" hidden="1" customHeight="1" x14ac:dyDescent="0.25">
      <c r="A366" s="26"/>
      <c r="B366" s="26"/>
      <c r="C366" s="27"/>
    </row>
    <row r="367" spans="1:3" s="24" customFormat="1" ht="25.5" hidden="1" customHeight="1" x14ac:dyDescent="0.25">
      <c r="A367" s="26"/>
      <c r="B367" s="26"/>
      <c r="C367" s="27"/>
    </row>
    <row r="368" spans="1:3" s="24" customFormat="1" ht="25.5" hidden="1" customHeight="1" x14ac:dyDescent="0.25">
      <c r="A368" s="26"/>
      <c r="B368" s="26"/>
      <c r="C368" s="27"/>
    </row>
    <row r="369" spans="1:3" s="24" customFormat="1" ht="25.5" hidden="1" customHeight="1" x14ac:dyDescent="0.25">
      <c r="A369" s="26"/>
      <c r="B369" s="26"/>
      <c r="C369" s="27"/>
    </row>
    <row r="370" spans="1:3" s="24" customFormat="1" ht="25.5" hidden="1" customHeight="1" x14ac:dyDescent="0.25">
      <c r="A370" s="26"/>
      <c r="B370" s="26"/>
      <c r="C370" s="27"/>
    </row>
    <row r="371" spans="1:3" s="24" customFormat="1" ht="25.5" hidden="1" customHeight="1" x14ac:dyDescent="0.25">
      <c r="A371" s="26"/>
      <c r="B371" s="26"/>
      <c r="C371" s="27"/>
    </row>
    <row r="372" spans="1:3" s="24" customFormat="1" ht="25.5" hidden="1" customHeight="1" x14ac:dyDescent="0.25">
      <c r="A372" s="26"/>
      <c r="B372" s="26"/>
      <c r="C372" s="27"/>
    </row>
    <row r="373" spans="1:3" s="24" customFormat="1" ht="25.5" hidden="1" customHeight="1" x14ac:dyDescent="0.25">
      <c r="A373" s="26"/>
      <c r="B373" s="26"/>
      <c r="C373" s="27"/>
    </row>
    <row r="374" spans="1:3" s="24" customFormat="1" ht="25.5" hidden="1" customHeight="1" x14ac:dyDescent="0.25">
      <c r="A374" s="26"/>
      <c r="B374" s="26"/>
      <c r="C374" s="28"/>
    </row>
    <row r="375" spans="1:3" s="24" customFormat="1" ht="25.5" hidden="1" customHeight="1" x14ac:dyDescent="0.25">
      <c r="A375" s="26"/>
      <c r="B375" s="26"/>
      <c r="C375" s="27"/>
    </row>
    <row r="376" spans="1:3" s="24" customFormat="1" ht="25.5" hidden="1" customHeight="1" x14ac:dyDescent="0.25">
      <c r="A376" s="26"/>
      <c r="B376" s="26"/>
      <c r="C376" s="27"/>
    </row>
    <row r="377" spans="1:3" s="24" customFormat="1" ht="25.5" hidden="1" customHeight="1" x14ac:dyDescent="0.25">
      <c r="A377" s="26"/>
      <c r="B377" s="26"/>
      <c r="C377" s="27"/>
    </row>
    <row r="378" spans="1:3" s="24" customFormat="1" ht="25.5" hidden="1" customHeight="1" x14ac:dyDescent="0.25">
      <c r="A378" s="26"/>
      <c r="B378" s="26"/>
      <c r="C378" s="27"/>
    </row>
    <row r="379" spans="1:3" s="24" customFormat="1" ht="25.5" hidden="1" customHeight="1" x14ac:dyDescent="0.25">
      <c r="A379" s="26"/>
      <c r="B379" s="26"/>
      <c r="C379" s="27"/>
    </row>
    <row r="380" spans="1:3" s="24" customFormat="1" ht="25.5" hidden="1" customHeight="1" x14ac:dyDescent="0.25">
      <c r="A380" s="26"/>
      <c r="B380" s="26"/>
      <c r="C380" s="27"/>
    </row>
    <row r="381" spans="1:3" s="24" customFormat="1" ht="25.5" hidden="1" customHeight="1" x14ac:dyDescent="0.25">
      <c r="A381" s="26"/>
      <c r="B381" s="26"/>
      <c r="C381" s="27"/>
    </row>
    <row r="382" spans="1:3" s="24" customFormat="1" ht="25.5" hidden="1" customHeight="1" x14ac:dyDescent="0.25">
      <c r="A382" s="26"/>
      <c r="B382" s="26"/>
      <c r="C382" s="27"/>
    </row>
    <row r="383" spans="1:3" s="24" customFormat="1" ht="25.5" hidden="1" customHeight="1" x14ac:dyDescent="0.25">
      <c r="A383" s="26"/>
      <c r="B383" s="26"/>
      <c r="C383" s="28"/>
    </row>
    <row r="384" spans="1:3" s="24" customFormat="1" ht="25.5" hidden="1" customHeight="1" x14ac:dyDescent="0.25">
      <c r="A384" s="26"/>
      <c r="B384" s="26"/>
      <c r="C384" s="27"/>
    </row>
    <row r="385" spans="1:3" s="24" customFormat="1" ht="25.5" hidden="1" customHeight="1" x14ac:dyDescent="0.25">
      <c r="A385" s="26"/>
      <c r="B385" s="26"/>
      <c r="C385" s="27"/>
    </row>
    <row r="386" spans="1:3" s="24" customFormat="1" ht="25.5" hidden="1" customHeight="1" x14ac:dyDescent="0.25">
      <c r="A386" s="26"/>
      <c r="B386" s="26"/>
      <c r="C386" s="28"/>
    </row>
    <row r="387" spans="1:3" s="24" customFormat="1" ht="25.5" hidden="1" customHeight="1" x14ac:dyDescent="0.25">
      <c r="A387" s="26"/>
      <c r="B387" s="26"/>
      <c r="C387" s="27"/>
    </row>
    <row r="388" spans="1:3" s="24" customFormat="1" ht="25.5" hidden="1" customHeight="1" x14ac:dyDescent="0.25">
      <c r="A388" s="26"/>
      <c r="B388" s="26"/>
      <c r="C388" s="27"/>
    </row>
    <row r="389" spans="1:3" s="24" customFormat="1" ht="25.5" hidden="1" customHeight="1" x14ac:dyDescent="0.25">
      <c r="A389" s="26"/>
      <c r="B389" s="26"/>
      <c r="C389" s="28"/>
    </row>
    <row r="390" spans="1:3" s="24" customFormat="1" ht="25.5" hidden="1" customHeight="1" x14ac:dyDescent="0.25">
      <c r="A390" s="26"/>
      <c r="B390" s="26"/>
      <c r="C390" s="27"/>
    </row>
    <row r="391" spans="1:3" s="24" customFormat="1" ht="25.5" hidden="1" customHeight="1" x14ac:dyDescent="0.25">
      <c r="A391" s="26"/>
      <c r="B391" s="26"/>
      <c r="C391" s="27"/>
    </row>
    <row r="392" spans="1:3" s="24" customFormat="1" ht="25.5" hidden="1" customHeight="1" x14ac:dyDescent="0.25">
      <c r="A392" s="26"/>
      <c r="B392" s="26"/>
      <c r="C392" s="28"/>
    </row>
    <row r="393" spans="1:3" s="24" customFormat="1" ht="25.5" hidden="1" customHeight="1" x14ac:dyDescent="0.25">
      <c r="A393" s="26"/>
      <c r="B393" s="26"/>
      <c r="C393" s="27"/>
    </row>
    <row r="394" spans="1:3" s="24" customFormat="1" ht="25.5" hidden="1" customHeight="1" x14ac:dyDescent="0.25">
      <c r="A394" s="26"/>
      <c r="B394" s="26"/>
      <c r="C394" s="27"/>
    </row>
    <row r="395" spans="1:3" s="24" customFormat="1" ht="25.5" hidden="1" customHeight="1" x14ac:dyDescent="0.25">
      <c r="A395" s="26"/>
      <c r="B395" s="26"/>
      <c r="C395" s="28"/>
    </row>
    <row r="396" spans="1:3" s="24" customFormat="1" ht="25.5" hidden="1" customHeight="1" x14ac:dyDescent="0.25">
      <c r="A396" s="26"/>
      <c r="B396" s="26"/>
      <c r="C396" s="27"/>
    </row>
    <row r="397" spans="1:3" hidden="1" x14ac:dyDescent="0.25"/>
    <row r="398" spans="1:3" hidden="1" x14ac:dyDescent="0.25"/>
    <row r="399" spans="1:3" hidden="1" x14ac:dyDescent="0.25"/>
    <row r="400" spans="1:3"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45" zoomScaleNormal="145" workbookViewId="0">
      <pane ySplit="5" topLeftCell="A24" activePane="bottomLeft" state="frozen"/>
      <selection pane="bottomLeft" activeCell="C9" sqref="C9:E9"/>
    </sheetView>
  </sheetViews>
  <sheetFormatPr baseColWidth="10" defaultColWidth="0" defaultRowHeight="0" customHeight="1" zeroHeight="1" x14ac:dyDescent="0.25"/>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x14ac:dyDescent="0.25">
      <c r="A1" s="500" t="s">
        <v>904</v>
      </c>
      <c r="B1" s="501"/>
      <c r="C1" s="501"/>
      <c r="D1" s="501"/>
      <c r="E1" s="501"/>
      <c r="F1" s="502"/>
    </row>
    <row r="2" spans="1:7" s="109" customFormat="1" ht="21" customHeight="1" x14ac:dyDescent="0.25">
      <c r="A2" s="503" t="str">
        <f>CLASIFIC.ADMINISTRATIVA!$A$2</f>
        <v>Nombre del Municipio: Tecalitlán</v>
      </c>
      <c r="B2" s="504"/>
      <c r="C2" s="504"/>
      <c r="D2" s="504"/>
      <c r="E2" s="504"/>
      <c r="F2" s="505"/>
    </row>
    <row r="3" spans="1:7" s="111" customFormat="1" ht="14.25" customHeight="1" x14ac:dyDescent="0.25">
      <c r="A3" s="506"/>
      <c r="B3" s="507"/>
      <c r="C3" s="507"/>
      <c r="D3" s="508"/>
      <c r="E3" s="259"/>
      <c r="F3" s="260" t="s">
        <v>826</v>
      </c>
      <c r="G3" s="110"/>
    </row>
    <row r="4" spans="1:7" s="149" customFormat="1" ht="3.75" customHeight="1" x14ac:dyDescent="0.25">
      <c r="A4" s="152"/>
      <c r="B4" s="147"/>
      <c r="C4" s="147"/>
      <c r="D4" s="147"/>
      <c r="E4" s="148"/>
      <c r="F4" s="153"/>
    </row>
    <row r="5" spans="1:7" s="112" customFormat="1" ht="20.100000000000001" customHeight="1" x14ac:dyDescent="0.25">
      <c r="A5" s="261">
        <v>1</v>
      </c>
      <c r="B5" s="509" t="s">
        <v>572</v>
      </c>
      <c r="C5" s="510"/>
      <c r="D5" s="510"/>
      <c r="E5" s="511"/>
      <c r="F5" s="334">
        <f>SUM(F6+F9+F14+F24+F26+F29+F33+F38)</f>
        <v>19446546</v>
      </c>
    </row>
    <row r="6" spans="1:7" s="112" customFormat="1" ht="20.100000000000001" customHeight="1" x14ac:dyDescent="0.25">
      <c r="A6" s="154" t="s">
        <v>856</v>
      </c>
      <c r="B6" s="117" t="s">
        <v>856</v>
      </c>
      <c r="C6" s="512" t="s">
        <v>573</v>
      </c>
      <c r="D6" s="513"/>
      <c r="E6" s="514"/>
      <c r="F6" s="335">
        <f>SUM(F7:F8)</f>
        <v>0</v>
      </c>
    </row>
    <row r="7" spans="1:7" s="53" customFormat="1" ht="20.100000000000001" customHeight="1" x14ac:dyDescent="0.25">
      <c r="A7" s="155"/>
      <c r="B7" s="115" t="s">
        <v>856</v>
      </c>
      <c r="C7" s="115" t="s">
        <v>856</v>
      </c>
      <c r="D7" s="115" t="s">
        <v>880</v>
      </c>
      <c r="E7" s="86" t="s">
        <v>575</v>
      </c>
      <c r="F7" s="336"/>
    </row>
    <row r="8" spans="1:7" s="53" customFormat="1" ht="20.100000000000001" customHeight="1" x14ac:dyDescent="0.25">
      <c r="A8" s="155"/>
      <c r="B8" s="115" t="s">
        <v>856</v>
      </c>
      <c r="C8" s="115" t="s">
        <v>856</v>
      </c>
      <c r="D8" s="115" t="s">
        <v>857</v>
      </c>
      <c r="E8" s="86" t="s">
        <v>577</v>
      </c>
      <c r="F8" s="336"/>
    </row>
    <row r="9" spans="1:7" s="112" customFormat="1" ht="20.100000000000001" customHeight="1" x14ac:dyDescent="0.25">
      <c r="A9" s="154" t="s">
        <v>856</v>
      </c>
      <c r="B9" s="117" t="s">
        <v>861</v>
      </c>
      <c r="C9" s="512" t="s">
        <v>579</v>
      </c>
      <c r="D9" s="513"/>
      <c r="E9" s="514"/>
      <c r="F9" s="335">
        <f>SUM(F10:F13)</f>
        <v>0</v>
      </c>
    </row>
    <row r="10" spans="1:7" s="53" customFormat="1" ht="20.100000000000001" customHeight="1" x14ac:dyDescent="0.25">
      <c r="A10" s="155"/>
      <c r="B10" s="115" t="s">
        <v>856</v>
      </c>
      <c r="C10" s="115" t="s">
        <v>861</v>
      </c>
      <c r="D10" s="115" t="s">
        <v>880</v>
      </c>
      <c r="E10" s="116" t="s">
        <v>862</v>
      </c>
      <c r="F10" s="336"/>
    </row>
    <row r="11" spans="1:7" s="53" customFormat="1" ht="20.100000000000001" customHeight="1" x14ac:dyDescent="0.25">
      <c r="A11" s="155"/>
      <c r="B11" s="115" t="s">
        <v>880</v>
      </c>
      <c r="C11" s="115" t="s">
        <v>857</v>
      </c>
      <c r="D11" s="115" t="s">
        <v>857</v>
      </c>
      <c r="E11" s="116" t="s">
        <v>583</v>
      </c>
      <c r="F11" s="336"/>
    </row>
    <row r="12" spans="1:7" s="53" customFormat="1" ht="20.100000000000001" customHeight="1" x14ac:dyDescent="0.25">
      <c r="A12" s="155"/>
      <c r="B12" s="115" t="s">
        <v>856</v>
      </c>
      <c r="C12" s="115" t="s">
        <v>861</v>
      </c>
      <c r="D12" s="115" t="s">
        <v>858</v>
      </c>
      <c r="E12" s="86" t="s">
        <v>585</v>
      </c>
      <c r="F12" s="336"/>
    </row>
    <row r="13" spans="1:7" s="53" customFormat="1" ht="20.100000000000001" customHeight="1" x14ac:dyDescent="0.25">
      <c r="A13" s="155"/>
      <c r="B13" s="115" t="s">
        <v>880</v>
      </c>
      <c r="C13" s="115" t="s">
        <v>857</v>
      </c>
      <c r="D13" s="115" t="s">
        <v>883</v>
      </c>
      <c r="E13" s="116" t="s">
        <v>587</v>
      </c>
      <c r="F13" s="336"/>
    </row>
    <row r="14" spans="1:7" s="112" customFormat="1" ht="20.100000000000001" customHeight="1" x14ac:dyDescent="0.25">
      <c r="A14" s="154" t="s">
        <v>856</v>
      </c>
      <c r="B14" s="117" t="s">
        <v>881</v>
      </c>
      <c r="C14" s="512" t="s">
        <v>589</v>
      </c>
      <c r="D14" s="513"/>
      <c r="E14" s="514"/>
      <c r="F14" s="335">
        <f>SUM(F15:F23)</f>
        <v>5974314</v>
      </c>
    </row>
    <row r="15" spans="1:7" s="53" customFormat="1" ht="20.100000000000001" customHeight="1" x14ac:dyDescent="0.25">
      <c r="A15" s="155"/>
      <c r="B15" s="115" t="s">
        <v>856</v>
      </c>
      <c r="C15" s="115" t="s">
        <v>881</v>
      </c>
      <c r="D15" s="115" t="s">
        <v>880</v>
      </c>
      <c r="E15" s="86" t="s">
        <v>863</v>
      </c>
      <c r="F15" s="336">
        <v>5974314</v>
      </c>
    </row>
    <row r="16" spans="1:7" s="53" customFormat="1" ht="20.100000000000001" customHeight="1" x14ac:dyDescent="0.25">
      <c r="A16" s="155"/>
      <c r="B16" s="115" t="s">
        <v>856</v>
      </c>
      <c r="C16" s="115" t="s">
        <v>881</v>
      </c>
      <c r="D16" s="115" t="s">
        <v>857</v>
      </c>
      <c r="E16" s="86" t="s">
        <v>593</v>
      </c>
      <c r="F16" s="336"/>
    </row>
    <row r="17" spans="1:6" s="53" customFormat="1" ht="20.100000000000001" customHeight="1" x14ac:dyDescent="0.25">
      <c r="A17" s="155"/>
      <c r="B17" s="115" t="s">
        <v>856</v>
      </c>
      <c r="C17" s="115" t="s">
        <v>881</v>
      </c>
      <c r="D17" s="115" t="s">
        <v>858</v>
      </c>
      <c r="E17" s="86" t="s">
        <v>595</v>
      </c>
      <c r="F17" s="336"/>
    </row>
    <row r="18" spans="1:6" s="53" customFormat="1" ht="20.100000000000001" customHeight="1" x14ac:dyDescent="0.25">
      <c r="A18" s="155"/>
      <c r="B18" s="115" t="s">
        <v>856</v>
      </c>
      <c r="C18" s="115" t="s">
        <v>881</v>
      </c>
      <c r="D18" s="115" t="s">
        <v>883</v>
      </c>
      <c r="E18" s="86" t="s">
        <v>597</v>
      </c>
      <c r="F18" s="336"/>
    </row>
    <row r="19" spans="1:6" s="53" customFormat="1" ht="20.100000000000001" customHeight="1" x14ac:dyDescent="0.25">
      <c r="A19" s="155"/>
      <c r="B19" s="115" t="s">
        <v>856</v>
      </c>
      <c r="C19" s="115" t="s">
        <v>881</v>
      </c>
      <c r="D19" s="115" t="s">
        <v>859</v>
      </c>
      <c r="E19" s="86" t="s">
        <v>599</v>
      </c>
      <c r="F19" s="336"/>
    </row>
    <row r="20" spans="1:6" s="53" customFormat="1" ht="20.100000000000001" customHeight="1" x14ac:dyDescent="0.25">
      <c r="A20" s="155"/>
      <c r="B20" s="115" t="s">
        <v>856</v>
      </c>
      <c r="C20" s="115" t="s">
        <v>881</v>
      </c>
      <c r="D20" s="115" t="s">
        <v>884</v>
      </c>
      <c r="E20" s="86" t="s">
        <v>601</v>
      </c>
      <c r="F20" s="336"/>
    </row>
    <row r="21" spans="1:6" s="53" customFormat="1" ht="20.100000000000001" customHeight="1" x14ac:dyDescent="0.25">
      <c r="A21" s="155"/>
      <c r="B21" s="115" t="s">
        <v>856</v>
      </c>
      <c r="C21" s="115" t="s">
        <v>881</v>
      </c>
      <c r="D21" s="115" t="s">
        <v>860</v>
      </c>
      <c r="E21" s="86" t="s">
        <v>603</v>
      </c>
      <c r="F21" s="336"/>
    </row>
    <row r="22" spans="1:6" s="53" customFormat="1" ht="20.100000000000001" customHeight="1" x14ac:dyDescent="0.25">
      <c r="A22" s="155"/>
      <c r="B22" s="115" t="s">
        <v>856</v>
      </c>
      <c r="C22" s="115" t="s">
        <v>881</v>
      </c>
      <c r="D22" s="115" t="s">
        <v>885</v>
      </c>
      <c r="E22" s="86" t="s">
        <v>605</v>
      </c>
      <c r="F22" s="336"/>
    </row>
    <row r="23" spans="1:6" s="53" customFormat="1" ht="20.100000000000001" customHeight="1" x14ac:dyDescent="0.25">
      <c r="A23" s="155"/>
      <c r="B23" s="115" t="s">
        <v>856</v>
      </c>
      <c r="C23" s="115" t="s">
        <v>881</v>
      </c>
      <c r="D23" s="115" t="s">
        <v>886</v>
      </c>
      <c r="E23" s="86" t="s">
        <v>120</v>
      </c>
      <c r="F23" s="336"/>
    </row>
    <row r="24" spans="1:6" s="112" customFormat="1" ht="20.100000000000001" customHeight="1" x14ac:dyDescent="0.25">
      <c r="A24" s="154" t="s">
        <v>856</v>
      </c>
      <c r="B24" s="117" t="s">
        <v>882</v>
      </c>
      <c r="C24" s="512" t="s">
        <v>608</v>
      </c>
      <c r="D24" s="513"/>
      <c r="E24" s="514"/>
      <c r="F24" s="335">
        <f>SUM(F25)</f>
        <v>0</v>
      </c>
    </row>
    <row r="25" spans="1:6" s="53" customFormat="1" ht="20.100000000000001" customHeight="1" x14ac:dyDescent="0.25">
      <c r="A25" s="155"/>
      <c r="B25" s="115" t="s">
        <v>856</v>
      </c>
      <c r="C25" s="115" t="s">
        <v>882</v>
      </c>
      <c r="D25" s="115" t="s">
        <v>880</v>
      </c>
      <c r="E25" s="86" t="s">
        <v>610</v>
      </c>
      <c r="F25" s="336"/>
    </row>
    <row r="26" spans="1:6" s="112" customFormat="1" ht="20.100000000000001" customHeight="1" x14ac:dyDescent="0.25">
      <c r="A26" s="154" t="s">
        <v>856</v>
      </c>
      <c r="B26" s="117" t="s">
        <v>887</v>
      </c>
      <c r="C26" s="512" t="s">
        <v>612</v>
      </c>
      <c r="D26" s="513"/>
      <c r="E26" s="514"/>
      <c r="F26" s="335">
        <f>SUM(F27:F28)</f>
        <v>3286736</v>
      </c>
    </row>
    <row r="27" spans="1:6" s="53" customFormat="1" ht="20.100000000000001" customHeight="1" x14ac:dyDescent="0.25">
      <c r="A27" s="155"/>
      <c r="B27" s="115" t="s">
        <v>856</v>
      </c>
      <c r="C27" s="115" t="s">
        <v>887</v>
      </c>
      <c r="D27" s="115" t="s">
        <v>880</v>
      </c>
      <c r="E27" s="86" t="s">
        <v>1100</v>
      </c>
      <c r="F27" s="336"/>
    </row>
    <row r="28" spans="1:6" s="53" customFormat="1" ht="20.100000000000001" customHeight="1" x14ac:dyDescent="0.25">
      <c r="A28" s="155"/>
      <c r="B28" s="115" t="s">
        <v>856</v>
      </c>
      <c r="C28" s="115" t="s">
        <v>887</v>
      </c>
      <c r="D28" s="115" t="s">
        <v>857</v>
      </c>
      <c r="E28" s="86" t="s">
        <v>616</v>
      </c>
      <c r="F28" s="336">
        <v>3286736</v>
      </c>
    </row>
    <row r="29" spans="1:6" s="112" customFormat="1" ht="20.100000000000001" customHeight="1" x14ac:dyDescent="0.25">
      <c r="A29" s="154" t="s">
        <v>856</v>
      </c>
      <c r="B29" s="117" t="s">
        <v>888</v>
      </c>
      <c r="C29" s="512" t="s">
        <v>618</v>
      </c>
      <c r="D29" s="513"/>
      <c r="E29" s="514"/>
      <c r="F29" s="335">
        <f>SUM(F30:F32)</f>
        <v>0</v>
      </c>
    </row>
    <row r="30" spans="1:6" s="53" customFormat="1" ht="20.100000000000001" customHeight="1" x14ac:dyDescent="0.25">
      <c r="A30" s="155"/>
      <c r="B30" s="115" t="s">
        <v>856</v>
      </c>
      <c r="C30" s="115" t="s">
        <v>888</v>
      </c>
      <c r="D30" s="115" t="s">
        <v>880</v>
      </c>
      <c r="E30" s="86" t="s">
        <v>620</v>
      </c>
      <c r="F30" s="336"/>
    </row>
    <row r="31" spans="1:6" s="53" customFormat="1" ht="20.100000000000001" customHeight="1" x14ac:dyDescent="0.25">
      <c r="A31" s="155"/>
      <c r="B31" s="115" t="s">
        <v>856</v>
      </c>
      <c r="C31" s="115" t="s">
        <v>888</v>
      </c>
      <c r="D31" s="115" t="s">
        <v>857</v>
      </c>
      <c r="E31" s="86" t="s">
        <v>622</v>
      </c>
      <c r="F31" s="336"/>
    </row>
    <row r="32" spans="1:6" s="53" customFormat="1" ht="20.100000000000001" customHeight="1" x14ac:dyDescent="0.25">
      <c r="A32" s="155"/>
      <c r="B32" s="115" t="s">
        <v>856</v>
      </c>
      <c r="C32" s="115" t="s">
        <v>888</v>
      </c>
      <c r="D32" s="115" t="s">
        <v>858</v>
      </c>
      <c r="E32" s="86" t="s">
        <v>624</v>
      </c>
      <c r="F32" s="336"/>
    </row>
    <row r="33" spans="1:6" s="112" customFormat="1" ht="20.100000000000001" customHeight="1" x14ac:dyDescent="0.25">
      <c r="A33" s="154" t="s">
        <v>856</v>
      </c>
      <c r="B33" s="117" t="s">
        <v>889</v>
      </c>
      <c r="C33" s="512" t="s">
        <v>626</v>
      </c>
      <c r="D33" s="513"/>
      <c r="E33" s="514"/>
      <c r="F33" s="335">
        <f>SUM(F34:F37)</f>
        <v>10185496</v>
      </c>
    </row>
    <row r="34" spans="1:6" s="53" customFormat="1" ht="20.100000000000001" customHeight="1" x14ac:dyDescent="0.25">
      <c r="A34" s="155"/>
      <c r="B34" s="115" t="s">
        <v>856</v>
      </c>
      <c r="C34" s="115" t="s">
        <v>889</v>
      </c>
      <c r="D34" s="115" t="s">
        <v>880</v>
      </c>
      <c r="E34" s="86" t="s">
        <v>628</v>
      </c>
      <c r="F34" s="336">
        <v>6868585</v>
      </c>
    </row>
    <row r="35" spans="1:6" s="53" customFormat="1" ht="20.100000000000001" customHeight="1" x14ac:dyDescent="0.25">
      <c r="A35" s="155"/>
      <c r="B35" s="115" t="s">
        <v>856</v>
      </c>
      <c r="C35" s="115" t="s">
        <v>889</v>
      </c>
      <c r="D35" s="115" t="s">
        <v>857</v>
      </c>
      <c r="E35" s="86" t="s">
        <v>630</v>
      </c>
      <c r="F35" s="336">
        <v>3316911</v>
      </c>
    </row>
    <row r="36" spans="1:6" s="53" customFormat="1" ht="20.100000000000001" customHeight="1" x14ac:dyDescent="0.25">
      <c r="A36" s="155"/>
      <c r="B36" s="115" t="s">
        <v>856</v>
      </c>
      <c r="C36" s="115" t="s">
        <v>889</v>
      </c>
      <c r="D36" s="115" t="s">
        <v>858</v>
      </c>
      <c r="E36" s="86" t="s">
        <v>632</v>
      </c>
      <c r="F36" s="336"/>
    </row>
    <row r="37" spans="1:6" s="53" customFormat="1" ht="20.100000000000001" customHeight="1" x14ac:dyDescent="0.25">
      <c r="A37" s="155"/>
      <c r="B37" s="115" t="s">
        <v>856</v>
      </c>
      <c r="C37" s="115" t="s">
        <v>889</v>
      </c>
      <c r="D37" s="115" t="s">
        <v>883</v>
      </c>
      <c r="E37" s="86" t="s">
        <v>634</v>
      </c>
      <c r="F37" s="336"/>
    </row>
    <row r="38" spans="1:6" s="112" customFormat="1" ht="20.100000000000001" customHeight="1" x14ac:dyDescent="0.25">
      <c r="A38" s="154" t="s">
        <v>856</v>
      </c>
      <c r="B38" s="117" t="s">
        <v>890</v>
      </c>
      <c r="C38" s="512" t="s">
        <v>316</v>
      </c>
      <c r="D38" s="513"/>
      <c r="E38" s="514"/>
      <c r="F38" s="335">
        <f>SUM(F39:F43)</f>
        <v>0</v>
      </c>
    </row>
    <row r="39" spans="1:6" s="53" customFormat="1" ht="20.100000000000001" customHeight="1" x14ac:dyDescent="0.25">
      <c r="A39" s="155"/>
      <c r="B39" s="115" t="s">
        <v>856</v>
      </c>
      <c r="C39" s="115" t="s">
        <v>890</v>
      </c>
      <c r="D39" s="115" t="s">
        <v>880</v>
      </c>
      <c r="E39" s="86" t="s">
        <v>864</v>
      </c>
      <c r="F39" s="336"/>
    </row>
    <row r="40" spans="1:6" s="53" customFormat="1" ht="20.100000000000001" customHeight="1" x14ac:dyDescent="0.25">
      <c r="A40" s="155"/>
      <c r="B40" s="115" t="s">
        <v>856</v>
      </c>
      <c r="C40" s="115" t="s">
        <v>890</v>
      </c>
      <c r="D40" s="115" t="s">
        <v>857</v>
      </c>
      <c r="E40" s="86" t="s">
        <v>638</v>
      </c>
      <c r="F40" s="336"/>
    </row>
    <row r="41" spans="1:6" s="53" customFormat="1" ht="20.100000000000001" customHeight="1" x14ac:dyDescent="0.25">
      <c r="A41" s="155"/>
      <c r="B41" s="115" t="s">
        <v>856</v>
      </c>
      <c r="C41" s="115" t="s">
        <v>890</v>
      </c>
      <c r="D41" s="115" t="s">
        <v>858</v>
      </c>
      <c r="E41" s="86" t="s">
        <v>640</v>
      </c>
      <c r="F41" s="336"/>
    </row>
    <row r="42" spans="1:6" s="53" customFormat="1" ht="20.100000000000001" customHeight="1" x14ac:dyDescent="0.25">
      <c r="A42" s="155"/>
      <c r="B42" s="115" t="s">
        <v>856</v>
      </c>
      <c r="C42" s="115" t="s">
        <v>890</v>
      </c>
      <c r="D42" s="115" t="s">
        <v>883</v>
      </c>
      <c r="E42" s="86" t="s">
        <v>642</v>
      </c>
      <c r="F42" s="336"/>
    </row>
    <row r="43" spans="1:6" s="53" customFormat="1" ht="20.100000000000001" customHeight="1" x14ac:dyDescent="0.25">
      <c r="A43" s="155"/>
      <c r="B43" s="115" t="s">
        <v>856</v>
      </c>
      <c r="C43" s="115" t="s">
        <v>890</v>
      </c>
      <c r="D43" s="115" t="s">
        <v>859</v>
      </c>
      <c r="E43" s="86" t="s">
        <v>120</v>
      </c>
      <c r="F43" s="336"/>
    </row>
    <row r="44" spans="1:6" s="112" customFormat="1" ht="20.100000000000001" customHeight="1" x14ac:dyDescent="0.25">
      <c r="A44" s="261" t="s">
        <v>857</v>
      </c>
      <c r="B44" s="509" t="s">
        <v>645</v>
      </c>
      <c r="C44" s="510"/>
      <c r="D44" s="510"/>
      <c r="E44" s="511"/>
      <c r="F44" s="334">
        <f>SUM(F45+F52+F60+F66+F71+F78+F88)</f>
        <v>61056358</v>
      </c>
    </row>
    <row r="45" spans="1:6" s="112" customFormat="1" ht="20.100000000000001" customHeight="1" x14ac:dyDescent="0.25">
      <c r="A45" s="154" t="s">
        <v>861</v>
      </c>
      <c r="B45" s="117" t="s">
        <v>856</v>
      </c>
      <c r="C45" s="512" t="s">
        <v>865</v>
      </c>
      <c r="D45" s="513"/>
      <c r="E45" s="514"/>
      <c r="F45" s="335">
        <f>SUM(F46:F51)</f>
        <v>11375645</v>
      </c>
    </row>
    <row r="46" spans="1:6" s="53" customFormat="1" ht="20.100000000000001" customHeight="1" x14ac:dyDescent="0.25">
      <c r="A46" s="155"/>
      <c r="B46" s="115" t="s">
        <v>861</v>
      </c>
      <c r="C46" s="115" t="s">
        <v>856</v>
      </c>
      <c r="D46" s="115" t="s">
        <v>880</v>
      </c>
      <c r="E46" s="86" t="s">
        <v>829</v>
      </c>
      <c r="F46" s="336">
        <v>7197649</v>
      </c>
    </row>
    <row r="47" spans="1:6" s="53" customFormat="1" ht="20.100000000000001" customHeight="1" x14ac:dyDescent="0.25">
      <c r="A47" s="155"/>
      <c r="B47" s="115" t="s">
        <v>861</v>
      </c>
      <c r="C47" s="115" t="s">
        <v>856</v>
      </c>
      <c r="D47" s="115" t="s">
        <v>857</v>
      </c>
      <c r="E47" s="86" t="s">
        <v>866</v>
      </c>
      <c r="F47" s="336">
        <v>1677996</v>
      </c>
    </row>
    <row r="48" spans="1:6" s="53" customFormat="1" ht="20.100000000000001" customHeight="1" x14ac:dyDescent="0.25">
      <c r="A48" s="155"/>
      <c r="B48" s="115" t="s">
        <v>861</v>
      </c>
      <c r="C48" s="115" t="s">
        <v>856</v>
      </c>
      <c r="D48" s="115" t="s">
        <v>858</v>
      </c>
      <c r="E48" s="86" t="s">
        <v>867</v>
      </c>
      <c r="F48" s="336">
        <v>2500000</v>
      </c>
    </row>
    <row r="49" spans="1:6" s="53" customFormat="1" ht="20.100000000000001" customHeight="1" x14ac:dyDescent="0.25">
      <c r="A49" s="155"/>
      <c r="B49" s="115" t="s">
        <v>861</v>
      </c>
      <c r="C49" s="115" t="s">
        <v>856</v>
      </c>
      <c r="D49" s="115" t="s">
        <v>883</v>
      </c>
      <c r="E49" s="86" t="s">
        <v>868</v>
      </c>
      <c r="F49" s="336"/>
    </row>
    <row r="50" spans="1:6" s="53" customFormat="1" ht="20.100000000000001" customHeight="1" x14ac:dyDescent="0.25">
      <c r="A50" s="155"/>
      <c r="B50" s="115" t="s">
        <v>861</v>
      </c>
      <c r="C50" s="115" t="s">
        <v>856</v>
      </c>
      <c r="D50" s="115" t="s">
        <v>859</v>
      </c>
      <c r="E50" s="86" t="s">
        <v>830</v>
      </c>
      <c r="F50" s="336"/>
    </row>
    <row r="51" spans="1:6" s="53" customFormat="1" ht="20.100000000000001" customHeight="1" x14ac:dyDescent="0.25">
      <c r="A51" s="155"/>
      <c r="B51" s="115" t="s">
        <v>861</v>
      </c>
      <c r="C51" s="115" t="s">
        <v>856</v>
      </c>
      <c r="D51" s="115" t="s">
        <v>884</v>
      </c>
      <c r="E51" s="86" t="s">
        <v>831</v>
      </c>
      <c r="F51" s="336"/>
    </row>
    <row r="52" spans="1:6" s="113" customFormat="1" ht="20.100000000000001" customHeight="1" x14ac:dyDescent="0.25">
      <c r="A52" s="154" t="s">
        <v>861</v>
      </c>
      <c r="B52" s="117" t="s">
        <v>861</v>
      </c>
      <c r="C52" s="512" t="s">
        <v>869</v>
      </c>
      <c r="D52" s="513"/>
      <c r="E52" s="514"/>
      <c r="F52" s="335">
        <f>SUM(F53:F59)</f>
        <v>43510713</v>
      </c>
    </row>
    <row r="53" spans="1:6" s="53" customFormat="1" ht="20.100000000000001" customHeight="1" x14ac:dyDescent="0.25">
      <c r="A53" s="155"/>
      <c r="B53" s="115" t="s">
        <v>861</v>
      </c>
      <c r="C53" s="115" t="s">
        <v>861</v>
      </c>
      <c r="D53" s="115" t="s">
        <v>880</v>
      </c>
      <c r="E53" s="86" t="s">
        <v>870</v>
      </c>
      <c r="F53" s="336">
        <v>6189537</v>
      </c>
    </row>
    <row r="54" spans="1:6" s="53" customFormat="1" ht="20.100000000000001" customHeight="1" x14ac:dyDescent="0.25">
      <c r="A54" s="155"/>
      <c r="B54" s="115" t="s">
        <v>861</v>
      </c>
      <c r="C54" s="115" t="s">
        <v>861</v>
      </c>
      <c r="D54" s="115" t="s">
        <v>857</v>
      </c>
      <c r="E54" s="86" t="s">
        <v>832</v>
      </c>
      <c r="F54" s="336">
        <v>24080000</v>
      </c>
    </row>
    <row r="55" spans="1:6" s="53" customFormat="1" ht="20.100000000000001" customHeight="1" x14ac:dyDescent="0.25">
      <c r="A55" s="155"/>
      <c r="B55" s="115" t="s">
        <v>861</v>
      </c>
      <c r="C55" s="115" t="s">
        <v>861</v>
      </c>
      <c r="D55" s="115" t="s">
        <v>858</v>
      </c>
      <c r="E55" s="86" t="s">
        <v>833</v>
      </c>
      <c r="F55" s="336">
        <v>6680000</v>
      </c>
    </row>
    <row r="56" spans="1:6" s="53" customFormat="1" ht="20.100000000000001" customHeight="1" x14ac:dyDescent="0.25">
      <c r="A56" s="155"/>
      <c r="B56" s="115" t="s">
        <v>861</v>
      </c>
      <c r="C56" s="115" t="s">
        <v>861</v>
      </c>
      <c r="D56" s="115" t="s">
        <v>883</v>
      </c>
      <c r="E56" s="86" t="s">
        <v>871</v>
      </c>
      <c r="F56" s="336">
        <v>4590000</v>
      </c>
    </row>
    <row r="57" spans="1:6" s="53" customFormat="1" ht="20.100000000000001" customHeight="1" x14ac:dyDescent="0.25">
      <c r="A57" s="155"/>
      <c r="B57" s="115" t="s">
        <v>861</v>
      </c>
      <c r="C57" s="115" t="s">
        <v>861</v>
      </c>
      <c r="D57" s="115" t="s">
        <v>859</v>
      </c>
      <c r="E57" s="86" t="s">
        <v>872</v>
      </c>
      <c r="F57" s="336">
        <v>1971176</v>
      </c>
    </row>
    <row r="58" spans="1:6" s="53" customFormat="1" ht="20.100000000000001" customHeight="1" x14ac:dyDescent="0.25">
      <c r="A58" s="155"/>
      <c r="B58" s="115" t="s">
        <v>861</v>
      </c>
      <c r="C58" s="115" t="s">
        <v>861</v>
      </c>
      <c r="D58" s="115" t="s">
        <v>884</v>
      </c>
      <c r="E58" s="86" t="s">
        <v>647</v>
      </c>
      <c r="F58" s="336"/>
    </row>
    <row r="59" spans="1:6" s="53" customFormat="1" ht="20.100000000000001" customHeight="1" x14ac:dyDescent="0.25">
      <c r="A59" s="155"/>
      <c r="B59" s="115" t="s">
        <v>861</v>
      </c>
      <c r="C59" s="115" t="s">
        <v>861</v>
      </c>
      <c r="D59" s="115" t="s">
        <v>860</v>
      </c>
      <c r="E59" s="86" t="s">
        <v>649</v>
      </c>
      <c r="F59" s="336"/>
    </row>
    <row r="60" spans="1:6" s="113" customFormat="1" ht="20.100000000000001" customHeight="1" x14ac:dyDescent="0.25">
      <c r="A60" s="154" t="s">
        <v>861</v>
      </c>
      <c r="B60" s="117" t="s">
        <v>881</v>
      </c>
      <c r="C60" s="512" t="s">
        <v>651</v>
      </c>
      <c r="D60" s="513"/>
      <c r="E60" s="514"/>
      <c r="F60" s="335">
        <f>SUM(F61:F65)</f>
        <v>0</v>
      </c>
    </row>
    <row r="61" spans="1:6" s="53" customFormat="1" ht="20.100000000000001" customHeight="1" x14ac:dyDescent="0.25">
      <c r="A61" s="155"/>
      <c r="B61" s="115" t="s">
        <v>861</v>
      </c>
      <c r="C61" s="115" t="s">
        <v>881</v>
      </c>
      <c r="D61" s="115" t="s">
        <v>880</v>
      </c>
      <c r="E61" s="86" t="s">
        <v>653</v>
      </c>
      <c r="F61" s="336"/>
    </row>
    <row r="62" spans="1:6" s="53" customFormat="1" ht="20.100000000000001" customHeight="1" x14ac:dyDescent="0.25">
      <c r="A62" s="155"/>
      <c r="B62" s="115" t="s">
        <v>861</v>
      </c>
      <c r="C62" s="115" t="s">
        <v>881</v>
      </c>
      <c r="D62" s="115" t="s">
        <v>857</v>
      </c>
      <c r="E62" s="86" t="s">
        <v>655</v>
      </c>
      <c r="F62" s="336"/>
    </row>
    <row r="63" spans="1:6" s="53" customFormat="1" ht="20.100000000000001" customHeight="1" x14ac:dyDescent="0.25">
      <c r="A63" s="155"/>
      <c r="B63" s="115" t="s">
        <v>861</v>
      </c>
      <c r="C63" s="115" t="s">
        <v>881</v>
      </c>
      <c r="D63" s="115" t="s">
        <v>858</v>
      </c>
      <c r="E63" s="86" t="s">
        <v>657</v>
      </c>
      <c r="F63" s="336"/>
    </row>
    <row r="64" spans="1:6" s="53" customFormat="1" ht="20.100000000000001" customHeight="1" x14ac:dyDescent="0.25">
      <c r="A64" s="155"/>
      <c r="B64" s="115" t="s">
        <v>861</v>
      </c>
      <c r="C64" s="115" t="s">
        <v>881</v>
      </c>
      <c r="D64" s="115" t="s">
        <v>883</v>
      </c>
      <c r="E64" s="86" t="s">
        <v>659</v>
      </c>
      <c r="F64" s="336"/>
    </row>
    <row r="65" spans="1:6" s="53" customFormat="1" ht="20.100000000000001" customHeight="1" x14ac:dyDescent="0.25">
      <c r="A65" s="155"/>
      <c r="B65" s="115" t="s">
        <v>861</v>
      </c>
      <c r="C65" s="115" t="s">
        <v>881</v>
      </c>
      <c r="D65" s="115" t="s">
        <v>859</v>
      </c>
      <c r="E65" s="86" t="s">
        <v>661</v>
      </c>
      <c r="F65" s="336"/>
    </row>
    <row r="66" spans="1:6" s="113" customFormat="1" ht="20.100000000000001" customHeight="1" x14ac:dyDescent="0.25">
      <c r="A66" s="154" t="s">
        <v>861</v>
      </c>
      <c r="B66" s="117" t="s">
        <v>882</v>
      </c>
      <c r="C66" s="512" t="s">
        <v>663</v>
      </c>
      <c r="D66" s="513"/>
      <c r="E66" s="514"/>
      <c r="F66" s="335">
        <f>SUM(F67:F70)</f>
        <v>1370000</v>
      </c>
    </row>
    <row r="67" spans="1:6" s="53" customFormat="1" ht="20.100000000000001" customHeight="1" x14ac:dyDescent="0.25">
      <c r="A67" s="155"/>
      <c r="B67" s="115" t="s">
        <v>861</v>
      </c>
      <c r="C67" s="115" t="s">
        <v>882</v>
      </c>
      <c r="D67" s="115" t="s">
        <v>880</v>
      </c>
      <c r="E67" s="86" t="s">
        <v>665</v>
      </c>
      <c r="F67" s="336">
        <v>370000</v>
      </c>
    </row>
    <row r="68" spans="1:6" s="53" customFormat="1" ht="20.100000000000001" customHeight="1" x14ac:dyDescent="0.25">
      <c r="A68" s="155"/>
      <c r="B68" s="115" t="s">
        <v>861</v>
      </c>
      <c r="C68" s="115" t="s">
        <v>882</v>
      </c>
      <c r="D68" s="115" t="s">
        <v>857</v>
      </c>
      <c r="E68" s="86" t="s">
        <v>667</v>
      </c>
      <c r="F68" s="336">
        <v>1000000</v>
      </c>
    </row>
    <row r="69" spans="1:6" s="53" customFormat="1" ht="20.100000000000001" customHeight="1" x14ac:dyDescent="0.25">
      <c r="A69" s="155"/>
      <c r="B69" s="115" t="s">
        <v>861</v>
      </c>
      <c r="C69" s="115" t="s">
        <v>882</v>
      </c>
      <c r="D69" s="115" t="s">
        <v>858</v>
      </c>
      <c r="E69" s="86" t="s">
        <v>669</v>
      </c>
      <c r="F69" s="336"/>
    </row>
    <row r="70" spans="1:6" s="53" customFormat="1" ht="20.100000000000001" customHeight="1" x14ac:dyDescent="0.25">
      <c r="A70" s="155"/>
      <c r="B70" s="115" t="s">
        <v>861</v>
      </c>
      <c r="C70" s="115" t="s">
        <v>882</v>
      </c>
      <c r="D70" s="115" t="s">
        <v>883</v>
      </c>
      <c r="E70" s="86" t="s">
        <v>671</v>
      </c>
      <c r="F70" s="336"/>
    </row>
    <row r="71" spans="1:6" s="113" customFormat="1" ht="20.100000000000001" customHeight="1" x14ac:dyDescent="0.25">
      <c r="A71" s="154" t="s">
        <v>861</v>
      </c>
      <c r="B71" s="117" t="s">
        <v>887</v>
      </c>
      <c r="C71" s="512" t="s">
        <v>673</v>
      </c>
      <c r="D71" s="513"/>
      <c r="E71" s="514"/>
      <c r="F71" s="335">
        <f>SUM(F72:F77)</f>
        <v>760000</v>
      </c>
    </row>
    <row r="72" spans="1:6" s="53" customFormat="1" ht="20.100000000000001" customHeight="1" x14ac:dyDescent="0.25">
      <c r="A72" s="155"/>
      <c r="B72" s="115" t="s">
        <v>861</v>
      </c>
      <c r="C72" s="115" t="s">
        <v>887</v>
      </c>
      <c r="D72" s="115" t="s">
        <v>880</v>
      </c>
      <c r="E72" s="86" t="s">
        <v>675</v>
      </c>
      <c r="F72" s="336">
        <v>260000</v>
      </c>
    </row>
    <row r="73" spans="1:6" s="53" customFormat="1" ht="20.100000000000001" customHeight="1" x14ac:dyDescent="0.25">
      <c r="A73" s="155"/>
      <c r="B73" s="115" t="s">
        <v>861</v>
      </c>
      <c r="C73" s="115" t="s">
        <v>887</v>
      </c>
      <c r="D73" s="115" t="s">
        <v>857</v>
      </c>
      <c r="E73" s="86" t="s">
        <v>677</v>
      </c>
      <c r="F73" s="336">
        <v>200000</v>
      </c>
    </row>
    <row r="74" spans="1:6" s="53" customFormat="1" ht="20.100000000000001" customHeight="1" x14ac:dyDescent="0.25">
      <c r="A74" s="155"/>
      <c r="B74" s="115" t="s">
        <v>861</v>
      </c>
      <c r="C74" s="115" t="s">
        <v>887</v>
      </c>
      <c r="D74" s="115" t="s">
        <v>858</v>
      </c>
      <c r="E74" s="86" t="s">
        <v>679</v>
      </c>
      <c r="F74" s="336">
        <v>300000</v>
      </c>
    </row>
    <row r="75" spans="1:6" s="53" customFormat="1" ht="20.100000000000001" customHeight="1" x14ac:dyDescent="0.25">
      <c r="A75" s="155"/>
      <c r="B75" s="115" t="s">
        <v>861</v>
      </c>
      <c r="C75" s="115" t="s">
        <v>887</v>
      </c>
      <c r="D75" s="115" t="s">
        <v>883</v>
      </c>
      <c r="E75" s="86" t="s">
        <v>681</v>
      </c>
      <c r="F75" s="336"/>
    </row>
    <row r="76" spans="1:6" s="53" customFormat="1" ht="20.100000000000001" customHeight="1" x14ac:dyDescent="0.25">
      <c r="A76" s="155"/>
      <c r="B76" s="115" t="s">
        <v>861</v>
      </c>
      <c r="C76" s="115" t="s">
        <v>887</v>
      </c>
      <c r="D76" s="115" t="s">
        <v>859</v>
      </c>
      <c r="E76" s="86" t="s">
        <v>683</v>
      </c>
      <c r="F76" s="336"/>
    </row>
    <row r="77" spans="1:6" s="53" customFormat="1" ht="20.100000000000001" customHeight="1" x14ac:dyDescent="0.25">
      <c r="A77" s="155"/>
      <c r="B77" s="115" t="s">
        <v>861</v>
      </c>
      <c r="C77" s="115" t="s">
        <v>887</v>
      </c>
      <c r="D77" s="115" t="s">
        <v>884</v>
      </c>
      <c r="E77" s="86" t="s">
        <v>685</v>
      </c>
      <c r="F77" s="336"/>
    </row>
    <row r="78" spans="1:6" s="113" customFormat="1" ht="20.100000000000001" customHeight="1" x14ac:dyDescent="0.25">
      <c r="A78" s="154" t="s">
        <v>861</v>
      </c>
      <c r="B78" s="117" t="s">
        <v>888</v>
      </c>
      <c r="C78" s="512" t="s">
        <v>687</v>
      </c>
      <c r="D78" s="513"/>
      <c r="E78" s="514"/>
      <c r="F78" s="335">
        <f>SUM(F79:F87)</f>
        <v>4040000</v>
      </c>
    </row>
    <row r="79" spans="1:6" s="53" customFormat="1" ht="20.100000000000001" customHeight="1" x14ac:dyDescent="0.25">
      <c r="A79" s="155"/>
      <c r="B79" s="115" t="s">
        <v>861</v>
      </c>
      <c r="C79" s="115" t="s">
        <v>888</v>
      </c>
      <c r="D79" s="115" t="s">
        <v>880</v>
      </c>
      <c r="E79" s="86" t="s">
        <v>689</v>
      </c>
      <c r="F79" s="336">
        <v>370000</v>
      </c>
    </row>
    <row r="80" spans="1:6" s="53" customFormat="1" ht="20.100000000000001" customHeight="1" x14ac:dyDescent="0.25">
      <c r="A80" s="155"/>
      <c r="B80" s="115" t="s">
        <v>861</v>
      </c>
      <c r="C80" s="115" t="s">
        <v>888</v>
      </c>
      <c r="D80" s="115" t="s">
        <v>857</v>
      </c>
      <c r="E80" s="86" t="s">
        <v>691</v>
      </c>
      <c r="F80" s="336">
        <v>1400000</v>
      </c>
    </row>
    <row r="81" spans="1:6" s="53" customFormat="1" ht="20.100000000000001" customHeight="1" x14ac:dyDescent="0.25">
      <c r="A81" s="155"/>
      <c r="B81" s="115" t="s">
        <v>861</v>
      </c>
      <c r="C81" s="115" t="s">
        <v>888</v>
      </c>
      <c r="D81" s="115" t="s">
        <v>858</v>
      </c>
      <c r="E81" s="86" t="s">
        <v>693</v>
      </c>
      <c r="F81" s="336">
        <v>390000</v>
      </c>
    </row>
    <row r="82" spans="1:6" s="53" customFormat="1" ht="20.100000000000001" customHeight="1" x14ac:dyDescent="0.25">
      <c r="A82" s="155"/>
      <c r="B82" s="115" t="s">
        <v>861</v>
      </c>
      <c r="C82" s="115" t="s">
        <v>888</v>
      </c>
      <c r="D82" s="115" t="s">
        <v>883</v>
      </c>
      <c r="E82" s="86" t="s">
        <v>695</v>
      </c>
      <c r="F82" s="336">
        <v>420000</v>
      </c>
    </row>
    <row r="83" spans="1:6" s="53" customFormat="1" ht="20.100000000000001" customHeight="1" x14ac:dyDescent="0.25">
      <c r="A83" s="155"/>
      <c r="B83" s="115" t="s">
        <v>861</v>
      </c>
      <c r="C83" s="115" t="s">
        <v>888</v>
      </c>
      <c r="D83" s="115" t="s">
        <v>859</v>
      </c>
      <c r="E83" s="86" t="s">
        <v>697</v>
      </c>
      <c r="F83" s="336">
        <v>1460000</v>
      </c>
    </row>
    <row r="84" spans="1:6" s="53" customFormat="1" ht="20.100000000000001" customHeight="1" x14ac:dyDescent="0.25">
      <c r="A84" s="155"/>
      <c r="B84" s="115" t="s">
        <v>861</v>
      </c>
      <c r="C84" s="115" t="s">
        <v>888</v>
      </c>
      <c r="D84" s="115" t="s">
        <v>884</v>
      </c>
      <c r="E84" s="86" t="s">
        <v>699</v>
      </c>
      <c r="F84" s="336"/>
    </row>
    <row r="85" spans="1:6" s="53" customFormat="1" ht="20.100000000000001" customHeight="1" x14ac:dyDescent="0.25">
      <c r="A85" s="155"/>
      <c r="B85" s="115" t="s">
        <v>861</v>
      </c>
      <c r="C85" s="115" t="s">
        <v>888</v>
      </c>
      <c r="D85" s="115" t="s">
        <v>860</v>
      </c>
      <c r="E85" s="86" t="s">
        <v>701</v>
      </c>
      <c r="F85" s="336"/>
    </row>
    <row r="86" spans="1:6" s="53" customFormat="1" ht="20.100000000000001" customHeight="1" x14ac:dyDescent="0.25">
      <c r="A86" s="155"/>
      <c r="B86" s="115" t="s">
        <v>861</v>
      </c>
      <c r="C86" s="115" t="s">
        <v>888</v>
      </c>
      <c r="D86" s="115" t="s">
        <v>885</v>
      </c>
      <c r="E86" s="86" t="s">
        <v>834</v>
      </c>
      <c r="F86" s="336"/>
    </row>
    <row r="87" spans="1:6" s="53" customFormat="1" ht="20.100000000000001" customHeight="1" x14ac:dyDescent="0.25">
      <c r="A87" s="155"/>
      <c r="B87" s="115" t="s">
        <v>861</v>
      </c>
      <c r="C87" s="115" t="s">
        <v>888</v>
      </c>
      <c r="D87" s="115" t="s">
        <v>886</v>
      </c>
      <c r="E87" s="86" t="s">
        <v>873</v>
      </c>
      <c r="F87" s="336"/>
    </row>
    <row r="88" spans="1:6" s="113" customFormat="1" ht="20.100000000000001" customHeight="1" x14ac:dyDescent="0.25">
      <c r="A88" s="154" t="s">
        <v>861</v>
      </c>
      <c r="B88" s="117" t="s">
        <v>889</v>
      </c>
      <c r="C88" s="512" t="s">
        <v>707</v>
      </c>
      <c r="D88" s="513"/>
      <c r="E88" s="514"/>
      <c r="F88" s="335">
        <f>SUM(F89)</f>
        <v>0</v>
      </c>
    </row>
    <row r="89" spans="1:6" s="53" customFormat="1" ht="20.100000000000001" customHeight="1" x14ac:dyDescent="0.25">
      <c r="A89" s="155"/>
      <c r="B89" s="115" t="s">
        <v>861</v>
      </c>
      <c r="C89" s="115" t="s">
        <v>889</v>
      </c>
      <c r="D89" s="115" t="s">
        <v>880</v>
      </c>
      <c r="E89" s="86" t="s">
        <v>709</v>
      </c>
      <c r="F89" s="336"/>
    </row>
    <row r="90" spans="1:6" s="113" customFormat="1" ht="20.100000000000001" customHeight="1" x14ac:dyDescent="0.25">
      <c r="A90" s="261" t="s">
        <v>858</v>
      </c>
      <c r="B90" s="509" t="s">
        <v>711</v>
      </c>
      <c r="C90" s="510"/>
      <c r="D90" s="510"/>
      <c r="E90" s="511"/>
      <c r="F90" s="334">
        <f>SUM(F91+F94+F101+F108+F112+F119+F121+F124+F129)</f>
        <v>0</v>
      </c>
    </row>
    <row r="91" spans="1:6" s="113" customFormat="1" ht="20.100000000000001" customHeight="1" x14ac:dyDescent="0.25">
      <c r="A91" s="154" t="s">
        <v>881</v>
      </c>
      <c r="B91" s="117" t="s">
        <v>856</v>
      </c>
      <c r="C91" s="512" t="s">
        <v>713</v>
      </c>
      <c r="D91" s="513"/>
      <c r="E91" s="514"/>
      <c r="F91" s="335">
        <f>SUM(F92:F93)</f>
        <v>0</v>
      </c>
    </row>
    <row r="92" spans="1:6" s="53" customFormat="1" ht="20.100000000000001" customHeight="1" x14ac:dyDescent="0.25">
      <c r="A92" s="155"/>
      <c r="B92" s="115" t="s">
        <v>881</v>
      </c>
      <c r="C92" s="115" t="s">
        <v>856</v>
      </c>
      <c r="D92" s="115" t="s">
        <v>880</v>
      </c>
      <c r="E92" s="86" t="s">
        <v>715</v>
      </c>
      <c r="F92" s="336"/>
    </row>
    <row r="93" spans="1:6" s="53" customFormat="1" ht="20.100000000000001" customHeight="1" x14ac:dyDescent="0.25">
      <c r="A93" s="155"/>
      <c r="B93" s="115" t="s">
        <v>881</v>
      </c>
      <c r="C93" s="115" t="s">
        <v>856</v>
      </c>
      <c r="D93" s="115" t="s">
        <v>857</v>
      </c>
      <c r="E93" s="86" t="s">
        <v>717</v>
      </c>
      <c r="F93" s="336"/>
    </row>
    <row r="94" spans="1:6" s="113" customFormat="1" ht="20.100000000000001" customHeight="1" x14ac:dyDescent="0.25">
      <c r="A94" s="154" t="s">
        <v>881</v>
      </c>
      <c r="B94" s="117" t="s">
        <v>861</v>
      </c>
      <c r="C94" s="512" t="s">
        <v>719</v>
      </c>
      <c r="D94" s="513"/>
      <c r="E94" s="514"/>
      <c r="F94" s="335">
        <f>SUM(F95:F100)</f>
        <v>0</v>
      </c>
    </row>
    <row r="95" spans="1:6" s="53" customFormat="1" ht="20.100000000000001" customHeight="1" x14ac:dyDescent="0.25">
      <c r="A95" s="155"/>
      <c r="B95" s="115" t="s">
        <v>881</v>
      </c>
      <c r="C95" s="115" t="s">
        <v>861</v>
      </c>
      <c r="D95" s="115" t="s">
        <v>880</v>
      </c>
      <c r="E95" s="86" t="s">
        <v>721</v>
      </c>
      <c r="F95" s="336"/>
    </row>
    <row r="96" spans="1:6" s="53" customFormat="1" ht="20.100000000000001" customHeight="1" x14ac:dyDescent="0.25">
      <c r="A96" s="155"/>
      <c r="B96" s="115" t="s">
        <v>881</v>
      </c>
      <c r="C96" s="115" t="s">
        <v>861</v>
      </c>
      <c r="D96" s="115" t="s">
        <v>857</v>
      </c>
      <c r="E96" s="86" t="s">
        <v>723</v>
      </c>
      <c r="F96" s="336"/>
    </row>
    <row r="97" spans="1:6" s="53" customFormat="1" ht="20.100000000000001" customHeight="1" x14ac:dyDescent="0.25">
      <c r="A97" s="155"/>
      <c r="B97" s="115" t="s">
        <v>881</v>
      </c>
      <c r="C97" s="115" t="s">
        <v>861</v>
      </c>
      <c r="D97" s="115" t="s">
        <v>858</v>
      </c>
      <c r="E97" s="86" t="s">
        <v>725</v>
      </c>
      <c r="F97" s="336"/>
    </row>
    <row r="98" spans="1:6" s="53" customFormat="1" ht="20.100000000000001" customHeight="1" x14ac:dyDescent="0.25">
      <c r="A98" s="155"/>
      <c r="B98" s="115" t="s">
        <v>881</v>
      </c>
      <c r="C98" s="115" t="s">
        <v>861</v>
      </c>
      <c r="D98" s="115" t="s">
        <v>883</v>
      </c>
      <c r="E98" s="86" t="s">
        <v>727</v>
      </c>
      <c r="F98" s="336"/>
    </row>
    <row r="99" spans="1:6" s="53" customFormat="1" ht="20.100000000000001" customHeight="1" x14ac:dyDescent="0.25">
      <c r="A99" s="155"/>
      <c r="B99" s="115" t="s">
        <v>881</v>
      </c>
      <c r="C99" s="115" t="s">
        <v>861</v>
      </c>
      <c r="D99" s="115" t="s">
        <v>859</v>
      </c>
      <c r="E99" s="86" t="s">
        <v>729</v>
      </c>
      <c r="F99" s="336"/>
    </row>
    <row r="100" spans="1:6" s="53" customFormat="1" ht="20.100000000000001" customHeight="1" x14ac:dyDescent="0.25">
      <c r="A100" s="155"/>
      <c r="B100" s="115" t="s">
        <v>881</v>
      </c>
      <c r="C100" s="115" t="s">
        <v>861</v>
      </c>
      <c r="D100" s="115" t="s">
        <v>884</v>
      </c>
      <c r="E100" s="86" t="s">
        <v>874</v>
      </c>
      <c r="F100" s="336"/>
    </row>
    <row r="101" spans="1:6" s="113" customFormat="1" ht="20.100000000000001" customHeight="1" x14ac:dyDescent="0.25">
      <c r="A101" s="154" t="s">
        <v>881</v>
      </c>
      <c r="B101" s="117" t="s">
        <v>881</v>
      </c>
      <c r="C101" s="512" t="s">
        <v>733</v>
      </c>
      <c r="D101" s="513"/>
      <c r="E101" s="514"/>
      <c r="F101" s="335">
        <f>SUM(F102:F107)</f>
        <v>0</v>
      </c>
    </row>
    <row r="102" spans="1:6" s="53" customFormat="1" ht="20.100000000000001" customHeight="1" x14ac:dyDescent="0.25">
      <c r="A102" s="155"/>
      <c r="B102" s="115" t="s">
        <v>881</v>
      </c>
      <c r="C102" s="115" t="s">
        <v>881</v>
      </c>
      <c r="D102" s="115" t="s">
        <v>880</v>
      </c>
      <c r="E102" s="86" t="s">
        <v>735</v>
      </c>
      <c r="F102" s="336"/>
    </row>
    <row r="103" spans="1:6" s="53" customFormat="1" ht="20.100000000000001" customHeight="1" x14ac:dyDescent="0.25">
      <c r="A103" s="155"/>
      <c r="B103" s="115" t="s">
        <v>881</v>
      </c>
      <c r="C103" s="115" t="s">
        <v>881</v>
      </c>
      <c r="D103" s="115" t="s">
        <v>857</v>
      </c>
      <c r="E103" s="86" t="s">
        <v>737</v>
      </c>
      <c r="F103" s="336"/>
    </row>
    <row r="104" spans="1:6" s="53" customFormat="1" ht="20.100000000000001" customHeight="1" x14ac:dyDescent="0.25">
      <c r="A104" s="155"/>
      <c r="B104" s="115" t="s">
        <v>881</v>
      </c>
      <c r="C104" s="115" t="s">
        <v>881</v>
      </c>
      <c r="D104" s="115" t="s">
        <v>858</v>
      </c>
      <c r="E104" s="86" t="s">
        <v>739</v>
      </c>
      <c r="F104" s="336"/>
    </row>
    <row r="105" spans="1:6" s="53" customFormat="1" ht="20.100000000000001" customHeight="1" x14ac:dyDescent="0.25">
      <c r="A105" s="155"/>
      <c r="B105" s="115" t="s">
        <v>881</v>
      </c>
      <c r="C105" s="115" t="s">
        <v>881</v>
      </c>
      <c r="D105" s="115" t="s">
        <v>883</v>
      </c>
      <c r="E105" s="86" t="s">
        <v>741</v>
      </c>
      <c r="F105" s="336"/>
    </row>
    <row r="106" spans="1:6" s="53" customFormat="1" ht="20.100000000000001" customHeight="1" x14ac:dyDescent="0.25">
      <c r="A106" s="155"/>
      <c r="B106" s="115" t="s">
        <v>881</v>
      </c>
      <c r="C106" s="115" t="s">
        <v>881</v>
      </c>
      <c r="D106" s="115" t="s">
        <v>859</v>
      </c>
      <c r="E106" s="86" t="s">
        <v>743</v>
      </c>
      <c r="F106" s="336"/>
    </row>
    <row r="107" spans="1:6" s="53" customFormat="1" ht="20.100000000000001" customHeight="1" x14ac:dyDescent="0.25">
      <c r="A107" s="155"/>
      <c r="B107" s="115" t="s">
        <v>881</v>
      </c>
      <c r="C107" s="115" t="s">
        <v>881</v>
      </c>
      <c r="D107" s="115" t="s">
        <v>884</v>
      </c>
      <c r="E107" s="86" t="s">
        <v>745</v>
      </c>
      <c r="F107" s="336"/>
    </row>
    <row r="108" spans="1:6" s="113" customFormat="1" ht="20.100000000000001" customHeight="1" x14ac:dyDescent="0.25">
      <c r="A108" s="154" t="s">
        <v>881</v>
      </c>
      <c r="B108" s="117" t="s">
        <v>882</v>
      </c>
      <c r="C108" s="512" t="s">
        <v>747</v>
      </c>
      <c r="D108" s="513"/>
      <c r="E108" s="514"/>
      <c r="F108" s="335">
        <f>SUM(F109:F111)</f>
        <v>0</v>
      </c>
    </row>
    <row r="109" spans="1:6" s="53" customFormat="1" ht="20.100000000000001" customHeight="1" x14ac:dyDescent="0.25">
      <c r="A109" s="155"/>
      <c r="B109" s="115" t="s">
        <v>881</v>
      </c>
      <c r="C109" s="115" t="s">
        <v>882</v>
      </c>
      <c r="D109" s="115" t="s">
        <v>880</v>
      </c>
      <c r="E109" s="86" t="s">
        <v>749</v>
      </c>
      <c r="F109" s="336"/>
    </row>
    <row r="110" spans="1:6" s="53" customFormat="1" ht="20.100000000000001" customHeight="1" x14ac:dyDescent="0.25">
      <c r="A110" s="155"/>
      <c r="B110" s="115" t="s">
        <v>881</v>
      </c>
      <c r="C110" s="115" t="s">
        <v>882</v>
      </c>
      <c r="D110" s="115" t="s">
        <v>857</v>
      </c>
      <c r="E110" s="86" t="s">
        <v>751</v>
      </c>
      <c r="F110" s="336"/>
    </row>
    <row r="111" spans="1:6" s="53" customFormat="1" ht="20.100000000000001" customHeight="1" x14ac:dyDescent="0.25">
      <c r="A111" s="155"/>
      <c r="B111" s="115" t="s">
        <v>881</v>
      </c>
      <c r="C111" s="115" t="s">
        <v>882</v>
      </c>
      <c r="D111" s="115" t="s">
        <v>858</v>
      </c>
      <c r="E111" s="86" t="s">
        <v>753</v>
      </c>
      <c r="F111" s="336"/>
    </row>
    <row r="112" spans="1:6" s="113" customFormat="1" ht="20.100000000000001" customHeight="1" x14ac:dyDescent="0.25">
      <c r="A112" s="154" t="s">
        <v>881</v>
      </c>
      <c r="B112" s="117" t="s">
        <v>887</v>
      </c>
      <c r="C112" s="512" t="s">
        <v>755</v>
      </c>
      <c r="D112" s="513"/>
      <c r="E112" s="514"/>
      <c r="F112" s="335">
        <f>SUM(F113:F118)</f>
        <v>0</v>
      </c>
    </row>
    <row r="113" spans="1:6" s="53" customFormat="1" ht="20.100000000000001" customHeight="1" x14ac:dyDescent="0.25">
      <c r="A113" s="155"/>
      <c r="B113" s="115" t="s">
        <v>881</v>
      </c>
      <c r="C113" s="115" t="s">
        <v>887</v>
      </c>
      <c r="D113" s="115" t="s">
        <v>880</v>
      </c>
      <c r="E113" s="86" t="s">
        <v>757</v>
      </c>
      <c r="F113" s="336"/>
    </row>
    <row r="114" spans="1:6" s="53" customFormat="1" ht="20.100000000000001" customHeight="1" x14ac:dyDescent="0.25">
      <c r="A114" s="155"/>
      <c r="B114" s="115" t="s">
        <v>881</v>
      </c>
      <c r="C114" s="115" t="s">
        <v>887</v>
      </c>
      <c r="D114" s="115" t="s">
        <v>857</v>
      </c>
      <c r="E114" s="86" t="s">
        <v>759</v>
      </c>
      <c r="F114" s="336"/>
    </row>
    <row r="115" spans="1:6" s="53" customFormat="1" ht="20.100000000000001" customHeight="1" x14ac:dyDescent="0.25">
      <c r="A115" s="155"/>
      <c r="B115" s="115" t="s">
        <v>881</v>
      </c>
      <c r="C115" s="115" t="s">
        <v>887</v>
      </c>
      <c r="D115" s="115" t="s">
        <v>858</v>
      </c>
      <c r="E115" s="86" t="s">
        <v>761</v>
      </c>
      <c r="F115" s="336"/>
    </row>
    <row r="116" spans="1:6" s="53" customFormat="1" ht="20.100000000000001" customHeight="1" x14ac:dyDescent="0.25">
      <c r="A116" s="155"/>
      <c r="B116" s="115" t="s">
        <v>881</v>
      </c>
      <c r="C116" s="115" t="s">
        <v>887</v>
      </c>
      <c r="D116" s="115" t="s">
        <v>883</v>
      </c>
      <c r="E116" s="86" t="s">
        <v>763</v>
      </c>
      <c r="F116" s="336"/>
    </row>
    <row r="117" spans="1:6" s="53" customFormat="1" ht="20.100000000000001" customHeight="1" x14ac:dyDescent="0.25">
      <c r="A117" s="155"/>
      <c r="B117" s="115" t="s">
        <v>881</v>
      </c>
      <c r="C117" s="115" t="s">
        <v>887</v>
      </c>
      <c r="D117" s="115" t="s">
        <v>859</v>
      </c>
      <c r="E117" s="86" t="s">
        <v>875</v>
      </c>
      <c r="F117" s="336"/>
    </row>
    <row r="118" spans="1:6" s="53" customFormat="1" ht="20.100000000000001" customHeight="1" x14ac:dyDescent="0.25">
      <c r="A118" s="155"/>
      <c r="B118" s="115" t="s">
        <v>881</v>
      </c>
      <c r="C118" s="115" t="s">
        <v>887</v>
      </c>
      <c r="D118" s="115" t="s">
        <v>884</v>
      </c>
      <c r="E118" s="86" t="s">
        <v>767</v>
      </c>
      <c r="F118" s="336"/>
    </row>
    <row r="119" spans="1:6" s="113" customFormat="1" ht="20.100000000000001" customHeight="1" x14ac:dyDescent="0.25">
      <c r="A119" s="154" t="s">
        <v>881</v>
      </c>
      <c r="B119" s="117" t="s">
        <v>888</v>
      </c>
      <c r="C119" s="512" t="s">
        <v>876</v>
      </c>
      <c r="D119" s="513"/>
      <c r="E119" s="514"/>
      <c r="F119" s="335">
        <f>SUM(F120)</f>
        <v>0</v>
      </c>
    </row>
    <row r="120" spans="1:6" s="53" customFormat="1" ht="20.100000000000001" customHeight="1" x14ac:dyDescent="0.25">
      <c r="A120" s="155"/>
      <c r="B120" s="115" t="s">
        <v>881</v>
      </c>
      <c r="C120" s="115" t="s">
        <v>888</v>
      </c>
      <c r="D120" s="115" t="s">
        <v>880</v>
      </c>
      <c r="E120" s="86" t="s">
        <v>771</v>
      </c>
      <c r="F120" s="336"/>
    </row>
    <row r="121" spans="1:6" s="113" customFormat="1" ht="20.100000000000001" customHeight="1" x14ac:dyDescent="0.25">
      <c r="A121" s="154" t="s">
        <v>881</v>
      </c>
      <c r="B121" s="117" t="s">
        <v>889</v>
      </c>
      <c r="C121" s="512" t="s">
        <v>773</v>
      </c>
      <c r="D121" s="513"/>
      <c r="E121" s="514"/>
      <c r="F121" s="335">
        <f>SUM(F122:F123)</f>
        <v>0</v>
      </c>
    </row>
    <row r="122" spans="1:6" s="53" customFormat="1" ht="20.100000000000001" customHeight="1" x14ac:dyDescent="0.25">
      <c r="A122" s="155"/>
      <c r="B122" s="115" t="s">
        <v>881</v>
      </c>
      <c r="C122" s="115" t="s">
        <v>889</v>
      </c>
      <c r="D122" s="115" t="s">
        <v>880</v>
      </c>
      <c r="E122" s="86" t="s">
        <v>775</v>
      </c>
      <c r="F122" s="336"/>
    </row>
    <row r="123" spans="1:6" s="53" customFormat="1" ht="20.100000000000001" customHeight="1" x14ac:dyDescent="0.25">
      <c r="A123" s="155"/>
      <c r="B123" s="115" t="s">
        <v>881</v>
      </c>
      <c r="C123" s="115" t="s">
        <v>889</v>
      </c>
      <c r="D123" s="115" t="s">
        <v>857</v>
      </c>
      <c r="E123" s="86" t="s">
        <v>777</v>
      </c>
      <c r="F123" s="336"/>
    </row>
    <row r="124" spans="1:6" s="113" customFormat="1" ht="20.100000000000001" customHeight="1" x14ac:dyDescent="0.25">
      <c r="A124" s="154" t="s">
        <v>881</v>
      </c>
      <c r="B124" s="117" t="s">
        <v>890</v>
      </c>
      <c r="C124" s="512" t="s">
        <v>877</v>
      </c>
      <c r="D124" s="513"/>
      <c r="E124" s="514"/>
      <c r="F124" s="335">
        <f>SUM(F125:F128)</f>
        <v>0</v>
      </c>
    </row>
    <row r="125" spans="1:6" s="53" customFormat="1" ht="20.100000000000001" customHeight="1" x14ac:dyDescent="0.25">
      <c r="A125" s="155"/>
      <c r="B125" s="115" t="s">
        <v>881</v>
      </c>
      <c r="C125" s="115" t="s">
        <v>890</v>
      </c>
      <c r="D125" s="115" t="s">
        <v>880</v>
      </c>
      <c r="E125" s="86" t="s">
        <v>781</v>
      </c>
      <c r="F125" s="336"/>
    </row>
    <row r="126" spans="1:6" s="53" customFormat="1" ht="20.100000000000001" customHeight="1" x14ac:dyDescent="0.25">
      <c r="A126" s="155"/>
      <c r="B126" s="115" t="s">
        <v>881</v>
      </c>
      <c r="C126" s="115" t="s">
        <v>890</v>
      </c>
      <c r="D126" s="115" t="s">
        <v>857</v>
      </c>
      <c r="E126" s="86" t="s">
        <v>783</v>
      </c>
      <c r="F126" s="336"/>
    </row>
    <row r="127" spans="1:6" s="53" customFormat="1" ht="20.100000000000001" customHeight="1" x14ac:dyDescent="0.25">
      <c r="A127" s="155"/>
      <c r="B127" s="115" t="s">
        <v>881</v>
      </c>
      <c r="C127" s="115" t="s">
        <v>890</v>
      </c>
      <c r="D127" s="115" t="s">
        <v>858</v>
      </c>
      <c r="E127" s="86" t="s">
        <v>785</v>
      </c>
      <c r="F127" s="336"/>
    </row>
    <row r="128" spans="1:6" s="53" customFormat="1" ht="20.100000000000001" customHeight="1" x14ac:dyDescent="0.25">
      <c r="A128" s="155"/>
      <c r="B128" s="115" t="s">
        <v>881</v>
      </c>
      <c r="C128" s="115" t="s">
        <v>890</v>
      </c>
      <c r="D128" s="115" t="s">
        <v>883</v>
      </c>
      <c r="E128" s="86" t="s">
        <v>787</v>
      </c>
      <c r="F128" s="336"/>
    </row>
    <row r="129" spans="1:6" s="113" customFormat="1" ht="20.100000000000001" customHeight="1" x14ac:dyDescent="0.25">
      <c r="A129" s="154" t="s">
        <v>881</v>
      </c>
      <c r="B129" s="117" t="s">
        <v>891</v>
      </c>
      <c r="C129" s="512" t="s">
        <v>789</v>
      </c>
      <c r="D129" s="513"/>
      <c r="E129" s="514"/>
      <c r="F129" s="335">
        <f>SUM(F130:F132)</f>
        <v>0</v>
      </c>
    </row>
    <row r="130" spans="1:6" s="53" customFormat="1" ht="20.100000000000001" customHeight="1" x14ac:dyDescent="0.25">
      <c r="A130" s="155"/>
      <c r="B130" s="115" t="s">
        <v>881</v>
      </c>
      <c r="C130" s="115" t="s">
        <v>891</v>
      </c>
      <c r="D130" s="115" t="s">
        <v>880</v>
      </c>
      <c r="E130" s="86" t="s">
        <v>791</v>
      </c>
      <c r="F130" s="336"/>
    </row>
    <row r="131" spans="1:6" s="53" customFormat="1" ht="20.100000000000001" customHeight="1" x14ac:dyDescent="0.25">
      <c r="A131" s="155"/>
      <c r="B131" s="115" t="s">
        <v>881</v>
      </c>
      <c r="C131" s="115" t="s">
        <v>891</v>
      </c>
      <c r="D131" s="115" t="s">
        <v>857</v>
      </c>
      <c r="E131" s="86" t="s">
        <v>793</v>
      </c>
      <c r="F131" s="336"/>
    </row>
    <row r="132" spans="1:6" s="53" customFormat="1" ht="20.100000000000001" customHeight="1" x14ac:dyDescent="0.25">
      <c r="A132" s="155"/>
      <c r="B132" s="115" t="s">
        <v>881</v>
      </c>
      <c r="C132" s="115" t="s">
        <v>891</v>
      </c>
      <c r="D132" s="115" t="s">
        <v>858</v>
      </c>
      <c r="E132" s="86" t="s">
        <v>795</v>
      </c>
      <c r="F132" s="336"/>
    </row>
    <row r="133" spans="1:6" s="113" customFormat="1" ht="20.100000000000001" customHeight="1" x14ac:dyDescent="0.25">
      <c r="A133" s="261" t="s">
        <v>883</v>
      </c>
      <c r="B133" s="509" t="s">
        <v>797</v>
      </c>
      <c r="C133" s="510"/>
      <c r="D133" s="510"/>
      <c r="E133" s="511"/>
      <c r="F133" s="334">
        <f>SUM(F134+F137+F141+F146)</f>
        <v>0</v>
      </c>
    </row>
    <row r="134" spans="1:6" s="113" customFormat="1" ht="20.100000000000001" customHeight="1" x14ac:dyDescent="0.25">
      <c r="A134" s="154" t="s">
        <v>882</v>
      </c>
      <c r="B134" s="117" t="s">
        <v>856</v>
      </c>
      <c r="C134" s="512" t="s">
        <v>878</v>
      </c>
      <c r="D134" s="513"/>
      <c r="E134" s="514"/>
      <c r="F134" s="335">
        <f>SUM(F135:F136)</f>
        <v>0</v>
      </c>
    </row>
    <row r="135" spans="1:6" s="53" customFormat="1" ht="20.100000000000001" customHeight="1" x14ac:dyDescent="0.25">
      <c r="A135" s="155"/>
      <c r="B135" s="115" t="s">
        <v>882</v>
      </c>
      <c r="C135" s="115" t="s">
        <v>856</v>
      </c>
      <c r="D135" s="115" t="s">
        <v>880</v>
      </c>
      <c r="E135" s="86" t="s">
        <v>801</v>
      </c>
      <c r="F135" s="336"/>
    </row>
    <row r="136" spans="1:6" s="53" customFormat="1" ht="20.100000000000001" customHeight="1" x14ac:dyDescent="0.25">
      <c r="A136" s="155"/>
      <c r="B136" s="115" t="s">
        <v>882</v>
      </c>
      <c r="C136" s="115" t="s">
        <v>856</v>
      </c>
      <c r="D136" s="115" t="s">
        <v>857</v>
      </c>
      <c r="E136" s="86" t="s">
        <v>803</v>
      </c>
      <c r="F136" s="336"/>
    </row>
    <row r="137" spans="1:6" s="113" customFormat="1" ht="26.25" customHeight="1" x14ac:dyDescent="0.25">
      <c r="A137" s="154" t="s">
        <v>882</v>
      </c>
      <c r="B137" s="117" t="s">
        <v>861</v>
      </c>
      <c r="C137" s="512" t="s">
        <v>805</v>
      </c>
      <c r="D137" s="513"/>
      <c r="E137" s="514"/>
      <c r="F137" s="335">
        <f>SUM(F138:F140)</f>
        <v>0</v>
      </c>
    </row>
    <row r="138" spans="1:6" s="53" customFormat="1" ht="20.100000000000001" customHeight="1" x14ac:dyDescent="0.25">
      <c r="A138" s="155"/>
      <c r="B138" s="115" t="s">
        <v>882</v>
      </c>
      <c r="C138" s="115" t="s">
        <v>861</v>
      </c>
      <c r="D138" s="115" t="s">
        <v>880</v>
      </c>
      <c r="E138" s="86" t="s">
        <v>807</v>
      </c>
      <c r="F138" s="336"/>
    </row>
    <row r="139" spans="1:6" s="53" customFormat="1" ht="20.100000000000001" customHeight="1" x14ac:dyDescent="0.25">
      <c r="A139" s="155"/>
      <c r="B139" s="115" t="s">
        <v>882</v>
      </c>
      <c r="C139" s="115" t="s">
        <v>861</v>
      </c>
      <c r="D139" s="115" t="s">
        <v>857</v>
      </c>
      <c r="E139" s="86" t="s">
        <v>809</v>
      </c>
      <c r="F139" s="336"/>
    </row>
    <row r="140" spans="1:6" s="53" customFormat="1" ht="20.100000000000001" customHeight="1" x14ac:dyDescent="0.25">
      <c r="A140" s="155"/>
      <c r="B140" s="115" t="s">
        <v>882</v>
      </c>
      <c r="C140" s="115" t="s">
        <v>861</v>
      </c>
      <c r="D140" s="115" t="s">
        <v>858</v>
      </c>
      <c r="E140" s="86" t="s">
        <v>811</v>
      </c>
      <c r="F140" s="336"/>
    </row>
    <row r="141" spans="1:6" s="113" customFormat="1" ht="20.100000000000001" customHeight="1" x14ac:dyDescent="0.25">
      <c r="A141" s="156" t="s">
        <v>882</v>
      </c>
      <c r="B141" s="117" t="s">
        <v>881</v>
      </c>
      <c r="C141" s="512" t="s">
        <v>813</v>
      </c>
      <c r="D141" s="513"/>
      <c r="E141" s="514"/>
      <c r="F141" s="335">
        <f>SUM(F142:F145)</f>
        <v>0</v>
      </c>
    </row>
    <row r="142" spans="1:6" s="53" customFormat="1" ht="20.100000000000001" customHeight="1" x14ac:dyDescent="0.25">
      <c r="A142" s="155"/>
      <c r="B142" s="115" t="s">
        <v>882</v>
      </c>
      <c r="C142" s="115" t="s">
        <v>881</v>
      </c>
      <c r="D142" s="115" t="s">
        <v>880</v>
      </c>
      <c r="E142" s="86" t="s">
        <v>815</v>
      </c>
      <c r="F142" s="336"/>
    </row>
    <row r="143" spans="1:6" s="53" customFormat="1" ht="20.100000000000001" customHeight="1" x14ac:dyDescent="0.25">
      <c r="A143" s="155"/>
      <c r="B143" s="115" t="s">
        <v>882</v>
      </c>
      <c r="C143" s="115" t="s">
        <v>881</v>
      </c>
      <c r="D143" s="115" t="s">
        <v>857</v>
      </c>
      <c r="E143" s="86" t="s">
        <v>879</v>
      </c>
      <c r="F143" s="336"/>
    </row>
    <row r="144" spans="1:6" s="53" customFormat="1" ht="20.100000000000001" customHeight="1" x14ac:dyDescent="0.25">
      <c r="A144" s="155"/>
      <c r="B144" s="115" t="s">
        <v>882</v>
      </c>
      <c r="C144" s="115" t="s">
        <v>881</v>
      </c>
      <c r="D144" s="115" t="s">
        <v>858</v>
      </c>
      <c r="E144" s="86" t="s">
        <v>819</v>
      </c>
      <c r="F144" s="336"/>
    </row>
    <row r="145" spans="1:7" s="53" customFormat="1" ht="20.100000000000001" customHeight="1" x14ac:dyDescent="0.25">
      <c r="A145" s="155"/>
      <c r="B145" s="115" t="s">
        <v>882</v>
      </c>
      <c r="C145" s="115" t="s">
        <v>881</v>
      </c>
      <c r="D145" s="115" t="s">
        <v>883</v>
      </c>
      <c r="E145" s="86" t="s">
        <v>1101</v>
      </c>
      <c r="F145" s="336"/>
    </row>
    <row r="146" spans="1:7" s="113" customFormat="1" ht="20.100000000000001" customHeight="1" x14ac:dyDescent="0.25">
      <c r="A146" s="154" t="s">
        <v>882</v>
      </c>
      <c r="B146" s="117" t="s">
        <v>882</v>
      </c>
      <c r="C146" s="512" t="s">
        <v>823</v>
      </c>
      <c r="D146" s="513"/>
      <c r="E146" s="514"/>
      <c r="F146" s="335">
        <f>SUM(F147)</f>
        <v>0</v>
      </c>
    </row>
    <row r="147" spans="1:7" s="53" customFormat="1" ht="20.100000000000001" customHeight="1" x14ac:dyDescent="0.25">
      <c r="A147" s="155"/>
      <c r="B147" s="115" t="s">
        <v>882</v>
      </c>
      <c r="C147" s="115" t="s">
        <v>882</v>
      </c>
      <c r="D147" s="115" t="s">
        <v>880</v>
      </c>
      <c r="E147" s="86" t="s">
        <v>1102</v>
      </c>
      <c r="F147" s="336"/>
    </row>
    <row r="148" spans="1:7" s="53" customFormat="1" ht="3.75" customHeight="1" x14ac:dyDescent="0.25">
      <c r="A148" s="157"/>
      <c r="B148" s="150"/>
      <c r="C148" s="150"/>
      <c r="D148" s="150"/>
      <c r="E148" s="151"/>
      <c r="F148" s="338"/>
    </row>
    <row r="149" spans="1:7" s="112" customFormat="1" ht="22.5" customHeight="1" x14ac:dyDescent="0.25">
      <c r="A149" s="497" t="s">
        <v>0</v>
      </c>
      <c r="B149" s="498"/>
      <c r="C149" s="498"/>
      <c r="D149" s="498"/>
      <c r="E149" s="499"/>
      <c r="F149" s="337">
        <f>SUM(F5+F44+F90+F133)</f>
        <v>80502904</v>
      </c>
      <c r="G149" s="114"/>
    </row>
    <row r="150" spans="1:7" ht="2.25" customHeight="1" x14ac:dyDescent="0.25">
      <c r="A150" s="26"/>
      <c r="B150" s="26"/>
      <c r="C150" s="26"/>
      <c r="D150" s="26"/>
      <c r="E150" s="27"/>
      <c r="F150" s="54"/>
    </row>
    <row r="151" spans="1:7" ht="25.5" hidden="1" customHeight="1" x14ac:dyDescent="0.25">
      <c r="A151" s="26"/>
      <c r="B151" s="26"/>
      <c r="C151" s="26"/>
      <c r="D151" s="26"/>
      <c r="E151" s="27"/>
      <c r="F151" s="54"/>
    </row>
    <row r="152" spans="1:7" ht="25.5" hidden="1" customHeight="1" x14ac:dyDescent="0.25">
      <c r="A152" s="26"/>
      <c r="B152" s="26"/>
      <c r="C152" s="26"/>
      <c r="D152" s="26"/>
      <c r="E152" s="27"/>
      <c r="F152" s="54"/>
    </row>
    <row r="153" spans="1:7" ht="25.5" hidden="1" customHeight="1" x14ac:dyDescent="0.25">
      <c r="A153" s="26"/>
      <c r="B153" s="26"/>
      <c r="C153" s="26"/>
      <c r="D153" s="26"/>
      <c r="E153" s="27"/>
      <c r="F153" s="54"/>
    </row>
    <row r="154" spans="1:7" ht="25.5" hidden="1" customHeight="1" x14ac:dyDescent="0.25">
      <c r="A154" s="26"/>
      <c r="B154" s="26"/>
      <c r="C154" s="26"/>
      <c r="D154" s="26"/>
      <c r="E154" s="27"/>
      <c r="F154" s="54"/>
    </row>
    <row r="155" spans="1:7" ht="25.5" hidden="1" customHeight="1" x14ac:dyDescent="0.25">
      <c r="A155" s="26"/>
      <c r="B155" s="26"/>
      <c r="C155" s="26"/>
      <c r="D155" s="26"/>
      <c r="E155" s="27"/>
      <c r="F155" s="54"/>
    </row>
    <row r="156" spans="1:7" ht="25.5" hidden="1" customHeight="1" x14ac:dyDescent="0.25">
      <c r="A156" s="26"/>
      <c r="B156" s="26"/>
      <c r="C156" s="26"/>
      <c r="D156" s="26"/>
      <c r="E156" s="27"/>
      <c r="F156" s="54"/>
    </row>
    <row r="157" spans="1:7" ht="25.5" hidden="1" customHeight="1" x14ac:dyDescent="0.25">
      <c r="A157" s="26"/>
      <c r="B157" s="26"/>
      <c r="C157" s="26"/>
      <c r="D157" s="26"/>
      <c r="E157" s="27"/>
      <c r="F157" s="54"/>
    </row>
    <row r="158" spans="1:7" ht="25.5" hidden="1" customHeight="1" x14ac:dyDescent="0.25">
      <c r="A158" s="26"/>
      <c r="B158" s="26"/>
      <c r="C158" s="26"/>
      <c r="D158" s="26"/>
      <c r="E158" s="28"/>
      <c r="F158" s="54"/>
    </row>
    <row r="159" spans="1:7" ht="25.5" hidden="1" customHeight="1" x14ac:dyDescent="0.25">
      <c r="A159" s="26"/>
      <c r="B159" s="26"/>
      <c r="C159" s="26"/>
      <c r="D159" s="26"/>
      <c r="E159" s="27"/>
      <c r="F159" s="54"/>
    </row>
    <row r="160" spans="1:7" ht="25.5" hidden="1" customHeight="1" x14ac:dyDescent="0.25">
      <c r="A160" s="26"/>
      <c r="B160" s="26"/>
      <c r="C160" s="26"/>
      <c r="D160" s="26"/>
      <c r="E160" s="27"/>
      <c r="F160" s="54"/>
    </row>
    <row r="161" spans="1:6" ht="25.5" hidden="1" customHeight="1" x14ac:dyDescent="0.25">
      <c r="A161" s="26"/>
      <c r="B161" s="26"/>
      <c r="C161" s="26"/>
      <c r="D161" s="26"/>
      <c r="E161" s="27"/>
      <c r="F161" s="54"/>
    </row>
    <row r="162" spans="1:6" ht="25.5" hidden="1" customHeight="1" x14ac:dyDescent="0.25">
      <c r="A162" s="26"/>
      <c r="B162" s="26"/>
      <c r="C162" s="26"/>
      <c r="D162" s="26"/>
      <c r="E162" s="28"/>
      <c r="F162" s="54"/>
    </row>
    <row r="163" spans="1:6" ht="25.5" hidden="1" customHeight="1" x14ac:dyDescent="0.25">
      <c r="A163" s="26"/>
      <c r="B163" s="26"/>
      <c r="C163" s="26"/>
      <c r="D163" s="26"/>
      <c r="E163" s="27"/>
      <c r="F163" s="54"/>
    </row>
    <row r="164" spans="1:6" ht="25.5" hidden="1" customHeight="1" x14ac:dyDescent="0.25">
      <c r="A164" s="26"/>
      <c r="B164" s="26"/>
      <c r="C164" s="26"/>
      <c r="D164" s="26"/>
      <c r="E164" s="27"/>
      <c r="F164" s="54"/>
    </row>
    <row r="165" spans="1:6" ht="25.5" hidden="1" customHeight="1" x14ac:dyDescent="0.25">
      <c r="A165" s="26"/>
      <c r="B165" s="26"/>
      <c r="C165" s="26"/>
      <c r="D165" s="26"/>
      <c r="E165" s="27"/>
      <c r="F165" s="54"/>
    </row>
    <row r="166" spans="1:6" ht="25.5" hidden="1" customHeight="1" x14ac:dyDescent="0.25">
      <c r="A166" s="26"/>
      <c r="B166" s="26"/>
      <c r="C166" s="26"/>
      <c r="D166" s="26"/>
      <c r="E166" s="27"/>
      <c r="F166" s="54"/>
    </row>
    <row r="167" spans="1:6" ht="25.5" hidden="1" customHeight="1" x14ac:dyDescent="0.25">
      <c r="A167" s="26"/>
      <c r="B167" s="26"/>
      <c r="C167" s="26"/>
      <c r="D167" s="26"/>
      <c r="E167" s="27"/>
      <c r="F167" s="54"/>
    </row>
    <row r="168" spans="1:6" ht="25.5" hidden="1" customHeight="1" x14ac:dyDescent="0.25">
      <c r="A168" s="26"/>
      <c r="B168" s="26"/>
      <c r="C168" s="26"/>
      <c r="D168" s="26"/>
      <c r="E168" s="27"/>
      <c r="F168" s="54"/>
    </row>
    <row r="169" spans="1:6" ht="25.5" hidden="1" customHeight="1" x14ac:dyDescent="0.25">
      <c r="A169" s="26"/>
      <c r="B169" s="26"/>
      <c r="C169" s="26"/>
      <c r="D169" s="26"/>
      <c r="E169" s="27"/>
      <c r="F169" s="54"/>
    </row>
    <row r="170" spans="1:6" ht="25.5" hidden="1" customHeight="1" x14ac:dyDescent="0.25">
      <c r="A170" s="26"/>
      <c r="B170" s="26"/>
      <c r="C170" s="26"/>
      <c r="D170" s="26"/>
      <c r="E170" s="27"/>
      <c r="F170" s="54"/>
    </row>
    <row r="171" spans="1:6" ht="25.5" hidden="1" customHeight="1" x14ac:dyDescent="0.25">
      <c r="A171" s="26"/>
      <c r="B171" s="26"/>
      <c r="C171" s="26"/>
      <c r="D171" s="26"/>
      <c r="E171" s="27"/>
      <c r="F171" s="54"/>
    </row>
    <row r="172" spans="1:6" ht="25.5" hidden="1" customHeight="1" x14ac:dyDescent="0.25">
      <c r="A172" s="26"/>
      <c r="B172" s="26"/>
      <c r="C172" s="26"/>
      <c r="D172" s="26"/>
      <c r="E172" s="28"/>
      <c r="F172" s="54"/>
    </row>
    <row r="173" spans="1:6" ht="25.5" hidden="1" customHeight="1" x14ac:dyDescent="0.25">
      <c r="A173" s="26"/>
      <c r="B173" s="26"/>
      <c r="C173" s="26"/>
      <c r="D173" s="26"/>
      <c r="E173" s="27"/>
      <c r="F173" s="54"/>
    </row>
    <row r="174" spans="1:6" ht="25.5" hidden="1" customHeight="1" x14ac:dyDescent="0.25">
      <c r="A174" s="26"/>
      <c r="B174" s="26"/>
      <c r="C174" s="26"/>
      <c r="D174" s="26"/>
      <c r="E174" s="27"/>
      <c r="F174" s="54"/>
    </row>
    <row r="175" spans="1:6" ht="25.5" hidden="1" customHeight="1" x14ac:dyDescent="0.25">
      <c r="A175" s="26"/>
      <c r="B175" s="26"/>
      <c r="C175" s="26"/>
      <c r="D175" s="26"/>
      <c r="E175" s="27"/>
      <c r="F175" s="54"/>
    </row>
    <row r="176" spans="1:6" ht="25.5" hidden="1" customHeight="1" x14ac:dyDescent="0.25">
      <c r="A176" s="26"/>
      <c r="B176" s="26"/>
      <c r="C176" s="26"/>
      <c r="D176" s="26"/>
      <c r="E176" s="27"/>
      <c r="F176" s="54"/>
    </row>
    <row r="177" spans="1:6" ht="25.5" hidden="1" customHeight="1" x14ac:dyDescent="0.25">
      <c r="A177" s="26"/>
      <c r="B177" s="26"/>
      <c r="C177" s="26"/>
      <c r="D177" s="26"/>
      <c r="E177" s="27"/>
      <c r="F177" s="54"/>
    </row>
    <row r="178" spans="1:6" ht="25.5" hidden="1" customHeight="1" x14ac:dyDescent="0.25">
      <c r="A178" s="26"/>
      <c r="B178" s="26"/>
      <c r="C178" s="26"/>
      <c r="D178" s="26"/>
      <c r="E178" s="27"/>
      <c r="F178" s="54"/>
    </row>
    <row r="179" spans="1:6" ht="25.5" hidden="1" customHeight="1" x14ac:dyDescent="0.25">
      <c r="A179" s="26"/>
      <c r="B179" s="26"/>
      <c r="C179" s="26"/>
      <c r="D179" s="26"/>
      <c r="E179" s="27"/>
      <c r="F179" s="54"/>
    </row>
    <row r="180" spans="1:6" ht="25.5" hidden="1" customHeight="1" x14ac:dyDescent="0.25">
      <c r="A180" s="26"/>
      <c r="B180" s="26"/>
      <c r="C180" s="26"/>
      <c r="D180" s="26"/>
      <c r="E180" s="27"/>
      <c r="F180" s="54"/>
    </row>
    <row r="181" spans="1:6" ht="25.5" hidden="1" customHeight="1" x14ac:dyDescent="0.25">
      <c r="A181" s="26"/>
      <c r="B181" s="26"/>
      <c r="C181" s="26"/>
      <c r="D181" s="26"/>
      <c r="E181" s="27"/>
      <c r="F181" s="54"/>
    </row>
    <row r="182" spans="1:6" ht="25.5" hidden="1" customHeight="1" x14ac:dyDescent="0.25">
      <c r="A182" s="26"/>
      <c r="B182" s="26"/>
      <c r="C182" s="26"/>
      <c r="D182" s="26"/>
      <c r="E182" s="28"/>
      <c r="F182" s="54"/>
    </row>
    <row r="183" spans="1:6" ht="25.5" hidden="1" customHeight="1" x14ac:dyDescent="0.25">
      <c r="A183" s="26"/>
      <c r="B183" s="26"/>
      <c r="C183" s="26"/>
      <c r="D183" s="26"/>
      <c r="E183" s="27"/>
      <c r="F183" s="54"/>
    </row>
    <row r="184" spans="1:6" ht="25.5" hidden="1" customHeight="1" x14ac:dyDescent="0.25">
      <c r="A184" s="26"/>
      <c r="B184" s="26"/>
      <c r="C184" s="26"/>
      <c r="D184" s="26"/>
      <c r="E184" s="27"/>
      <c r="F184" s="54"/>
    </row>
    <row r="185" spans="1:6" ht="25.5" hidden="1" customHeight="1" x14ac:dyDescent="0.25">
      <c r="A185" s="26"/>
      <c r="B185" s="26"/>
      <c r="C185" s="26"/>
      <c r="D185" s="26"/>
      <c r="E185" s="27"/>
      <c r="F185" s="54"/>
    </row>
    <row r="186" spans="1:6" ht="25.5" hidden="1" customHeight="1" x14ac:dyDescent="0.25">
      <c r="A186" s="26"/>
      <c r="B186" s="26"/>
      <c r="C186" s="26"/>
      <c r="D186" s="26"/>
      <c r="E186" s="27"/>
      <c r="F186" s="54"/>
    </row>
    <row r="187" spans="1:6" ht="25.5" hidden="1" customHeight="1" x14ac:dyDescent="0.25">
      <c r="A187" s="26"/>
      <c r="B187" s="26"/>
      <c r="C187" s="26"/>
      <c r="D187" s="26"/>
      <c r="E187" s="27"/>
      <c r="F187" s="54"/>
    </row>
    <row r="188" spans="1:6" ht="25.5" hidden="1" customHeight="1" x14ac:dyDescent="0.25">
      <c r="A188" s="26"/>
      <c r="B188" s="26"/>
      <c r="C188" s="26"/>
      <c r="D188" s="26"/>
      <c r="E188" s="27"/>
      <c r="F188" s="54"/>
    </row>
    <row r="189" spans="1:6" ht="25.5" hidden="1" customHeight="1" x14ac:dyDescent="0.25">
      <c r="A189" s="26"/>
      <c r="B189" s="26"/>
      <c r="C189" s="26"/>
      <c r="D189" s="26"/>
      <c r="E189" s="27"/>
      <c r="F189" s="54"/>
    </row>
    <row r="190" spans="1:6" ht="25.5" hidden="1" customHeight="1" x14ac:dyDescent="0.25">
      <c r="A190" s="26"/>
      <c r="B190" s="26"/>
      <c r="C190" s="26"/>
      <c r="D190" s="26"/>
      <c r="E190" s="28"/>
      <c r="F190" s="54"/>
    </row>
    <row r="191" spans="1:6" ht="25.5" hidden="1" customHeight="1" x14ac:dyDescent="0.25">
      <c r="A191" s="26"/>
      <c r="B191" s="26"/>
      <c r="C191" s="26"/>
      <c r="D191" s="26"/>
      <c r="E191" s="27"/>
      <c r="F191" s="54"/>
    </row>
    <row r="192" spans="1:6" ht="25.5" hidden="1" customHeight="1" x14ac:dyDescent="0.25">
      <c r="A192" s="26"/>
      <c r="B192" s="26"/>
      <c r="C192" s="26"/>
      <c r="D192" s="26"/>
      <c r="E192" s="27"/>
      <c r="F192" s="54"/>
    </row>
    <row r="193" spans="1:6" ht="25.5" hidden="1" customHeight="1" x14ac:dyDescent="0.25">
      <c r="A193" s="26"/>
      <c r="B193" s="26"/>
      <c r="C193" s="26"/>
      <c r="D193" s="26"/>
      <c r="E193" s="28"/>
      <c r="F193" s="54"/>
    </row>
    <row r="194" spans="1:6" ht="25.5" hidden="1" customHeight="1" x14ac:dyDescent="0.25">
      <c r="A194" s="26"/>
      <c r="B194" s="26"/>
      <c r="C194" s="26"/>
      <c r="D194" s="26"/>
      <c r="E194" s="27"/>
      <c r="F194" s="54"/>
    </row>
    <row r="195" spans="1:6" ht="25.5" hidden="1" customHeight="1" x14ac:dyDescent="0.25">
      <c r="A195" s="26"/>
      <c r="B195" s="26"/>
      <c r="C195" s="26"/>
      <c r="D195" s="26"/>
      <c r="E195" s="27"/>
      <c r="F195" s="54"/>
    </row>
    <row r="196" spans="1:6" ht="25.5" hidden="1" customHeight="1" x14ac:dyDescent="0.25">
      <c r="A196" s="26"/>
      <c r="B196" s="26"/>
      <c r="C196" s="26"/>
      <c r="D196" s="26"/>
      <c r="E196" s="27"/>
      <c r="F196" s="54"/>
    </row>
    <row r="197" spans="1:6" ht="25.5" hidden="1" customHeight="1" x14ac:dyDescent="0.25">
      <c r="A197" s="26"/>
      <c r="B197" s="26"/>
      <c r="C197" s="26"/>
      <c r="D197" s="26"/>
      <c r="E197" s="27"/>
      <c r="F197" s="54"/>
    </row>
    <row r="198" spans="1:6" ht="25.5" hidden="1" customHeight="1" x14ac:dyDescent="0.25">
      <c r="A198" s="26"/>
      <c r="B198" s="26"/>
      <c r="C198" s="26"/>
      <c r="D198" s="26"/>
      <c r="E198" s="27"/>
      <c r="F198" s="54"/>
    </row>
    <row r="199" spans="1:6" ht="25.5" hidden="1" customHeight="1" x14ac:dyDescent="0.25">
      <c r="A199" s="26"/>
      <c r="B199" s="26"/>
      <c r="C199" s="26"/>
      <c r="D199" s="26"/>
      <c r="E199" s="28"/>
      <c r="F199" s="54"/>
    </row>
    <row r="200" spans="1:6" ht="25.5" hidden="1" customHeight="1" x14ac:dyDescent="0.25">
      <c r="A200" s="26"/>
      <c r="B200" s="26"/>
      <c r="C200" s="26"/>
      <c r="D200" s="26"/>
      <c r="E200" s="27"/>
      <c r="F200" s="54"/>
    </row>
    <row r="201" spans="1:6" ht="25.5" hidden="1" customHeight="1" x14ac:dyDescent="0.25">
      <c r="A201" s="26"/>
      <c r="B201" s="26"/>
      <c r="C201" s="26"/>
      <c r="D201" s="26"/>
      <c r="E201" s="27"/>
      <c r="F201" s="54"/>
    </row>
    <row r="202" spans="1:6" ht="25.5" hidden="1" customHeight="1" x14ac:dyDescent="0.25">
      <c r="A202" s="26"/>
      <c r="B202" s="26"/>
      <c r="C202" s="26"/>
      <c r="D202" s="26"/>
      <c r="E202" s="27"/>
      <c r="F202" s="54"/>
    </row>
    <row r="203" spans="1:6" ht="25.5" hidden="1" customHeight="1" x14ac:dyDescent="0.25">
      <c r="A203" s="26"/>
      <c r="B203" s="26"/>
      <c r="C203" s="26"/>
      <c r="D203" s="26"/>
      <c r="E203" s="28"/>
      <c r="F203" s="54"/>
    </row>
    <row r="204" spans="1:6" ht="25.5" hidden="1" customHeight="1" x14ac:dyDescent="0.25">
      <c r="A204" s="26"/>
      <c r="B204" s="26"/>
      <c r="C204" s="26"/>
      <c r="D204" s="26"/>
      <c r="E204" s="27"/>
      <c r="F204" s="54"/>
    </row>
    <row r="205" spans="1:6" ht="25.5" hidden="1" customHeight="1" x14ac:dyDescent="0.25">
      <c r="A205" s="26"/>
      <c r="B205" s="26"/>
      <c r="C205" s="26"/>
      <c r="D205" s="26"/>
      <c r="E205" s="27"/>
      <c r="F205" s="54"/>
    </row>
    <row r="206" spans="1:6" ht="25.5" hidden="1" customHeight="1" x14ac:dyDescent="0.25">
      <c r="A206" s="26"/>
      <c r="B206" s="26"/>
      <c r="C206" s="26"/>
      <c r="D206" s="26"/>
      <c r="E206" s="27"/>
      <c r="F206" s="54"/>
    </row>
    <row r="207" spans="1:6" ht="25.5" hidden="1" customHeight="1" x14ac:dyDescent="0.25">
      <c r="A207" s="26"/>
      <c r="B207" s="26"/>
      <c r="C207" s="26"/>
      <c r="D207" s="26"/>
      <c r="E207" s="27"/>
      <c r="F207" s="54"/>
    </row>
    <row r="208" spans="1:6" ht="25.5" hidden="1" customHeight="1" x14ac:dyDescent="0.25">
      <c r="A208" s="26"/>
      <c r="B208" s="26"/>
      <c r="C208" s="26"/>
      <c r="D208" s="26"/>
      <c r="E208" s="27"/>
      <c r="F208" s="54"/>
    </row>
    <row r="209" spans="1:6" ht="25.5" hidden="1" customHeight="1" x14ac:dyDescent="0.25">
      <c r="A209" s="26"/>
      <c r="B209" s="26"/>
      <c r="C209" s="26"/>
      <c r="D209" s="26"/>
      <c r="E209" s="27"/>
      <c r="F209" s="54"/>
    </row>
    <row r="210" spans="1:6" ht="25.5" hidden="1" customHeight="1" x14ac:dyDescent="0.25">
      <c r="A210" s="26"/>
      <c r="B210" s="26"/>
      <c r="C210" s="26"/>
      <c r="D210" s="26"/>
      <c r="E210" s="27"/>
      <c r="F210" s="54"/>
    </row>
    <row r="211" spans="1:6" ht="25.5" hidden="1" customHeight="1" x14ac:dyDescent="0.25">
      <c r="A211" s="26"/>
      <c r="B211" s="26"/>
      <c r="C211" s="26"/>
      <c r="D211" s="26"/>
      <c r="E211" s="27"/>
      <c r="F211" s="54"/>
    </row>
    <row r="212" spans="1:6" ht="25.5" hidden="1" customHeight="1" x14ac:dyDescent="0.25">
      <c r="A212" s="26"/>
      <c r="B212" s="26"/>
      <c r="C212" s="26"/>
      <c r="D212" s="26"/>
      <c r="E212" s="27"/>
      <c r="F212" s="54"/>
    </row>
    <row r="213" spans="1:6" ht="25.5" hidden="1" customHeight="1" x14ac:dyDescent="0.25">
      <c r="A213" s="26"/>
      <c r="B213" s="26"/>
      <c r="C213" s="26"/>
      <c r="D213" s="26"/>
      <c r="E213" s="28"/>
      <c r="F213" s="54"/>
    </row>
    <row r="214" spans="1:6" ht="25.5" hidden="1" customHeight="1" x14ac:dyDescent="0.25">
      <c r="A214" s="26"/>
      <c r="B214" s="26"/>
      <c r="C214" s="26"/>
      <c r="D214" s="26"/>
      <c r="E214" s="28"/>
      <c r="F214" s="54"/>
    </row>
    <row r="215" spans="1:6" ht="25.5" hidden="1" customHeight="1" x14ac:dyDescent="0.25">
      <c r="A215" s="26"/>
      <c r="B215" s="26"/>
      <c r="C215" s="26"/>
      <c r="D215" s="26"/>
      <c r="E215" s="27"/>
      <c r="F215" s="54"/>
    </row>
    <row r="216" spans="1:6" ht="25.5" hidden="1" customHeight="1" x14ac:dyDescent="0.25">
      <c r="A216" s="26"/>
      <c r="B216" s="26"/>
      <c r="C216" s="26"/>
      <c r="D216" s="26"/>
      <c r="E216" s="27"/>
      <c r="F216" s="54"/>
    </row>
    <row r="217" spans="1:6" ht="25.5" hidden="1" customHeight="1" x14ac:dyDescent="0.25">
      <c r="A217" s="26"/>
      <c r="B217" s="26"/>
      <c r="C217" s="26"/>
      <c r="D217" s="26"/>
      <c r="E217" s="27"/>
      <c r="F217" s="54"/>
    </row>
    <row r="218" spans="1:6" ht="25.5" hidden="1" customHeight="1" x14ac:dyDescent="0.25">
      <c r="A218" s="26"/>
      <c r="B218" s="26"/>
      <c r="C218" s="26"/>
      <c r="D218" s="26"/>
      <c r="E218" s="27"/>
      <c r="F218" s="54"/>
    </row>
    <row r="219" spans="1:6" ht="25.5" hidden="1" customHeight="1" x14ac:dyDescent="0.25">
      <c r="A219" s="26"/>
      <c r="B219" s="26"/>
      <c r="C219" s="26"/>
      <c r="D219" s="26"/>
      <c r="E219" s="27"/>
      <c r="F219" s="54"/>
    </row>
    <row r="220" spans="1:6" ht="25.5" hidden="1" customHeight="1" x14ac:dyDescent="0.25">
      <c r="A220" s="26"/>
      <c r="B220" s="26"/>
      <c r="C220" s="26"/>
      <c r="D220" s="26"/>
      <c r="E220" s="27"/>
      <c r="F220" s="54"/>
    </row>
    <row r="221" spans="1:6" ht="25.5" hidden="1" customHeight="1" x14ac:dyDescent="0.25">
      <c r="A221" s="26"/>
      <c r="B221" s="26"/>
      <c r="C221" s="26"/>
      <c r="D221" s="26"/>
      <c r="E221" s="27"/>
      <c r="F221" s="54"/>
    </row>
    <row r="222" spans="1:6" ht="25.5" hidden="1" customHeight="1" x14ac:dyDescent="0.25">
      <c r="A222" s="26"/>
      <c r="B222" s="26"/>
      <c r="C222" s="26"/>
      <c r="D222" s="26"/>
      <c r="E222" s="27"/>
      <c r="F222" s="54"/>
    </row>
    <row r="223" spans="1:6" ht="25.5" hidden="1" customHeight="1" x14ac:dyDescent="0.25">
      <c r="A223" s="26"/>
      <c r="B223" s="26"/>
      <c r="C223" s="26"/>
      <c r="D223" s="26"/>
      <c r="E223" s="27"/>
      <c r="F223" s="54"/>
    </row>
    <row r="224" spans="1:6" ht="25.5" hidden="1" customHeight="1" x14ac:dyDescent="0.25">
      <c r="A224" s="26"/>
      <c r="B224" s="26"/>
      <c r="C224" s="26"/>
      <c r="D224" s="26"/>
      <c r="E224" s="28"/>
      <c r="F224" s="54"/>
    </row>
    <row r="225" spans="1:6" ht="25.5" hidden="1" customHeight="1" x14ac:dyDescent="0.25">
      <c r="A225" s="26"/>
      <c r="B225" s="26"/>
      <c r="C225" s="26"/>
      <c r="D225" s="26"/>
      <c r="E225" s="27"/>
      <c r="F225" s="54"/>
    </row>
    <row r="226" spans="1:6" ht="25.5" hidden="1" customHeight="1" x14ac:dyDescent="0.25">
      <c r="A226" s="26"/>
      <c r="B226" s="26"/>
      <c r="C226" s="26"/>
      <c r="D226" s="26"/>
      <c r="E226" s="27"/>
      <c r="F226" s="54"/>
    </row>
    <row r="227" spans="1:6" ht="25.5" hidden="1" customHeight="1" x14ac:dyDescent="0.25">
      <c r="A227" s="26"/>
      <c r="B227" s="26"/>
      <c r="C227" s="26"/>
      <c r="D227" s="26"/>
      <c r="E227" s="27"/>
      <c r="F227" s="54"/>
    </row>
    <row r="228" spans="1:6" ht="25.5" hidden="1" customHeight="1" x14ac:dyDescent="0.25">
      <c r="A228" s="26"/>
      <c r="B228" s="26"/>
      <c r="C228" s="26"/>
      <c r="D228" s="26"/>
      <c r="E228" s="27"/>
      <c r="F228" s="54"/>
    </row>
    <row r="229" spans="1:6" ht="25.5" hidden="1" customHeight="1" x14ac:dyDescent="0.25">
      <c r="A229" s="26"/>
      <c r="B229" s="26"/>
      <c r="C229" s="26"/>
      <c r="D229" s="26"/>
      <c r="E229" s="27"/>
      <c r="F229" s="54"/>
    </row>
    <row r="230" spans="1:6" ht="25.5" hidden="1" customHeight="1" x14ac:dyDescent="0.25">
      <c r="A230" s="26"/>
      <c r="B230" s="26"/>
      <c r="C230" s="26"/>
      <c r="D230" s="26"/>
      <c r="E230" s="27"/>
      <c r="F230" s="54"/>
    </row>
    <row r="231" spans="1:6" ht="25.5" hidden="1" customHeight="1" x14ac:dyDescent="0.25">
      <c r="A231" s="26"/>
      <c r="B231" s="26"/>
      <c r="C231" s="26"/>
      <c r="D231" s="26"/>
      <c r="E231" s="27"/>
      <c r="F231" s="54"/>
    </row>
    <row r="232" spans="1:6" ht="25.5" hidden="1" customHeight="1" x14ac:dyDescent="0.25">
      <c r="A232" s="26"/>
      <c r="B232" s="26"/>
      <c r="C232" s="26"/>
      <c r="D232" s="26"/>
      <c r="E232" s="27"/>
      <c r="F232" s="54"/>
    </row>
    <row r="233" spans="1:6" ht="25.5" hidden="1" customHeight="1" x14ac:dyDescent="0.25">
      <c r="A233" s="26"/>
      <c r="B233" s="26"/>
      <c r="C233" s="26"/>
      <c r="D233" s="26"/>
      <c r="E233" s="27"/>
      <c r="F233" s="54"/>
    </row>
    <row r="234" spans="1:6" ht="25.5" hidden="1" customHeight="1" x14ac:dyDescent="0.25">
      <c r="A234" s="26"/>
      <c r="B234" s="26"/>
      <c r="C234" s="26"/>
      <c r="D234" s="26"/>
      <c r="E234" s="28"/>
      <c r="F234" s="54"/>
    </row>
    <row r="235" spans="1:6" ht="25.5" hidden="1" customHeight="1" x14ac:dyDescent="0.25">
      <c r="A235" s="26"/>
      <c r="B235" s="26"/>
      <c r="C235" s="26"/>
      <c r="D235" s="26"/>
      <c r="E235" s="27"/>
      <c r="F235" s="54"/>
    </row>
    <row r="236" spans="1:6" ht="25.5" hidden="1" customHeight="1" x14ac:dyDescent="0.25">
      <c r="A236" s="26"/>
      <c r="B236" s="26"/>
      <c r="C236" s="26"/>
      <c r="D236" s="26"/>
      <c r="E236" s="27"/>
      <c r="F236" s="54"/>
    </row>
    <row r="237" spans="1:6" ht="25.5" hidden="1" customHeight="1" x14ac:dyDescent="0.25">
      <c r="A237" s="26"/>
      <c r="B237" s="26"/>
      <c r="C237" s="26"/>
      <c r="D237" s="26"/>
      <c r="E237" s="27"/>
      <c r="F237" s="54"/>
    </row>
    <row r="238" spans="1:6" ht="25.5" hidden="1" customHeight="1" x14ac:dyDescent="0.25">
      <c r="A238" s="26"/>
      <c r="B238" s="26"/>
      <c r="C238" s="26"/>
      <c r="D238" s="26"/>
      <c r="E238" s="27"/>
      <c r="F238" s="54"/>
    </row>
    <row r="239" spans="1:6" ht="25.5" hidden="1" customHeight="1" x14ac:dyDescent="0.25">
      <c r="A239" s="26"/>
      <c r="B239" s="26"/>
      <c r="C239" s="26"/>
      <c r="D239" s="26"/>
      <c r="E239" s="27"/>
      <c r="F239" s="54"/>
    </row>
    <row r="240" spans="1:6" ht="25.5" hidden="1" customHeight="1" x14ac:dyDescent="0.25">
      <c r="A240" s="26"/>
      <c r="B240" s="26"/>
      <c r="C240" s="26"/>
      <c r="D240" s="26"/>
      <c r="E240" s="27"/>
      <c r="F240" s="54"/>
    </row>
    <row r="241" spans="1:6" ht="25.5" hidden="1" customHeight="1" x14ac:dyDescent="0.25">
      <c r="A241" s="26"/>
      <c r="B241" s="26"/>
      <c r="C241" s="26"/>
      <c r="D241" s="26"/>
      <c r="E241" s="27"/>
      <c r="F241" s="54"/>
    </row>
    <row r="242" spans="1:6" ht="25.5" hidden="1" customHeight="1" x14ac:dyDescent="0.25">
      <c r="A242" s="26"/>
      <c r="B242" s="26"/>
      <c r="C242" s="26"/>
      <c r="D242" s="26"/>
      <c r="E242" s="27"/>
      <c r="F242" s="54"/>
    </row>
    <row r="243" spans="1:6" ht="25.5" hidden="1" customHeight="1" x14ac:dyDescent="0.25">
      <c r="A243" s="26"/>
      <c r="B243" s="26"/>
      <c r="C243" s="26"/>
      <c r="D243" s="26"/>
      <c r="E243" s="27"/>
      <c r="F243" s="54"/>
    </row>
    <row r="244" spans="1:6" ht="25.5" hidden="1" customHeight="1" x14ac:dyDescent="0.25">
      <c r="A244" s="26"/>
      <c r="B244" s="26"/>
      <c r="C244" s="26"/>
      <c r="D244" s="26"/>
      <c r="E244" s="28"/>
      <c r="F244" s="54"/>
    </row>
    <row r="245" spans="1:6" ht="25.5" hidden="1" customHeight="1" x14ac:dyDescent="0.25">
      <c r="A245" s="26"/>
      <c r="B245" s="26"/>
      <c r="C245" s="26"/>
      <c r="D245" s="26"/>
      <c r="E245" s="27"/>
      <c r="F245" s="54"/>
    </row>
    <row r="246" spans="1:6" ht="25.5" hidden="1" customHeight="1" x14ac:dyDescent="0.25">
      <c r="A246" s="26"/>
      <c r="B246" s="26"/>
      <c r="C246" s="26"/>
      <c r="D246" s="26"/>
      <c r="E246" s="27"/>
      <c r="F246" s="54"/>
    </row>
    <row r="247" spans="1:6" ht="25.5" hidden="1" customHeight="1" x14ac:dyDescent="0.25">
      <c r="A247" s="26"/>
      <c r="B247" s="26"/>
      <c r="C247" s="26"/>
      <c r="D247" s="26"/>
      <c r="E247" s="27"/>
      <c r="F247" s="54"/>
    </row>
    <row r="248" spans="1:6" ht="25.5" hidden="1" customHeight="1" x14ac:dyDescent="0.25">
      <c r="A248" s="26"/>
      <c r="B248" s="26"/>
      <c r="C248" s="26"/>
      <c r="D248" s="26"/>
      <c r="E248" s="27"/>
      <c r="F248" s="54"/>
    </row>
    <row r="249" spans="1:6" ht="25.5" hidden="1" customHeight="1" x14ac:dyDescent="0.25">
      <c r="A249" s="26"/>
      <c r="B249" s="26"/>
      <c r="C249" s="26"/>
      <c r="D249" s="26"/>
      <c r="E249" s="27"/>
      <c r="F249" s="54"/>
    </row>
    <row r="250" spans="1:6" ht="25.5" hidden="1" customHeight="1" x14ac:dyDescent="0.25">
      <c r="A250" s="26"/>
      <c r="B250" s="26"/>
      <c r="C250" s="26"/>
      <c r="D250" s="26"/>
      <c r="E250" s="27"/>
      <c r="F250" s="54"/>
    </row>
    <row r="251" spans="1:6" ht="25.5" hidden="1" customHeight="1" x14ac:dyDescent="0.25">
      <c r="A251" s="26"/>
      <c r="B251" s="26"/>
      <c r="C251" s="26"/>
      <c r="D251" s="26"/>
      <c r="E251" s="27"/>
      <c r="F251" s="54"/>
    </row>
    <row r="252" spans="1:6" ht="25.5" hidden="1" customHeight="1" x14ac:dyDescent="0.25">
      <c r="A252" s="26"/>
      <c r="B252" s="26"/>
      <c r="C252" s="26"/>
      <c r="D252" s="26"/>
      <c r="E252" s="27"/>
      <c r="F252" s="54"/>
    </row>
    <row r="253" spans="1:6" ht="25.5" hidden="1" customHeight="1" x14ac:dyDescent="0.25">
      <c r="A253" s="26"/>
      <c r="B253" s="26"/>
      <c r="C253" s="26"/>
      <c r="D253" s="26"/>
      <c r="E253" s="27"/>
      <c r="F253" s="54"/>
    </row>
    <row r="254" spans="1:6" ht="25.5" hidden="1" customHeight="1" x14ac:dyDescent="0.25">
      <c r="A254" s="26"/>
      <c r="B254" s="26"/>
      <c r="C254" s="26"/>
      <c r="D254" s="26"/>
      <c r="E254" s="28"/>
      <c r="F254" s="54"/>
    </row>
    <row r="255" spans="1:6" ht="25.5" hidden="1" customHeight="1" x14ac:dyDescent="0.25">
      <c r="A255" s="26"/>
      <c r="B255" s="26"/>
      <c r="C255" s="26"/>
      <c r="D255" s="26"/>
      <c r="E255" s="27"/>
      <c r="F255" s="54"/>
    </row>
    <row r="256" spans="1:6" ht="25.5" hidden="1" customHeight="1" x14ac:dyDescent="0.25">
      <c r="A256" s="26"/>
      <c r="B256" s="26"/>
      <c r="C256" s="26"/>
      <c r="D256" s="26"/>
      <c r="E256" s="27"/>
      <c r="F256" s="54"/>
    </row>
    <row r="257" spans="1:6" ht="25.5" hidden="1" customHeight="1" x14ac:dyDescent="0.25">
      <c r="A257" s="26"/>
      <c r="B257" s="26"/>
      <c r="C257" s="26"/>
      <c r="D257" s="26"/>
      <c r="E257" s="27"/>
      <c r="F257" s="54"/>
    </row>
    <row r="258" spans="1:6" ht="25.5" hidden="1" customHeight="1" x14ac:dyDescent="0.25">
      <c r="A258" s="26"/>
      <c r="B258" s="26"/>
      <c r="C258" s="26"/>
      <c r="D258" s="26"/>
      <c r="E258" s="27"/>
      <c r="F258" s="54"/>
    </row>
    <row r="259" spans="1:6" ht="25.5" hidden="1" customHeight="1" x14ac:dyDescent="0.25">
      <c r="A259" s="26"/>
      <c r="B259" s="26"/>
      <c r="C259" s="26"/>
      <c r="D259" s="26"/>
      <c r="E259" s="27"/>
      <c r="F259" s="54"/>
    </row>
    <row r="260" spans="1:6" ht="25.5" hidden="1" customHeight="1" x14ac:dyDescent="0.25">
      <c r="A260" s="26"/>
      <c r="B260" s="26"/>
      <c r="C260" s="26"/>
      <c r="D260" s="26"/>
      <c r="E260" s="27"/>
      <c r="F260" s="54"/>
    </row>
    <row r="261" spans="1:6" ht="25.5" hidden="1" customHeight="1" x14ac:dyDescent="0.25">
      <c r="A261" s="26"/>
      <c r="B261" s="26"/>
      <c r="C261" s="26"/>
      <c r="D261" s="26"/>
      <c r="E261" s="27"/>
      <c r="F261" s="54"/>
    </row>
    <row r="262" spans="1:6" ht="25.5" hidden="1" customHeight="1" x14ac:dyDescent="0.25">
      <c r="A262" s="26"/>
      <c r="B262" s="26"/>
      <c r="C262" s="26"/>
      <c r="D262" s="26"/>
      <c r="E262" s="27"/>
      <c r="F262" s="54"/>
    </row>
    <row r="263" spans="1:6" ht="25.5" hidden="1" customHeight="1" x14ac:dyDescent="0.25">
      <c r="A263" s="26"/>
      <c r="B263" s="26"/>
      <c r="C263" s="26"/>
      <c r="D263" s="26"/>
      <c r="E263" s="27"/>
      <c r="F263" s="54"/>
    </row>
    <row r="264" spans="1:6" ht="25.5" hidden="1" customHeight="1" x14ac:dyDescent="0.25">
      <c r="A264" s="26"/>
      <c r="B264" s="26"/>
      <c r="C264" s="26"/>
      <c r="D264" s="26"/>
      <c r="E264" s="28"/>
      <c r="F264" s="54"/>
    </row>
    <row r="265" spans="1:6" ht="25.5" hidden="1" customHeight="1" x14ac:dyDescent="0.25">
      <c r="A265" s="26"/>
      <c r="B265" s="26"/>
      <c r="C265" s="26"/>
      <c r="D265" s="26"/>
      <c r="E265" s="27"/>
      <c r="F265" s="54"/>
    </row>
    <row r="266" spans="1:6" ht="25.5" hidden="1" customHeight="1" x14ac:dyDescent="0.25">
      <c r="A266" s="26"/>
      <c r="B266" s="26"/>
      <c r="C266" s="26"/>
      <c r="D266" s="26"/>
      <c r="E266" s="27"/>
      <c r="F266" s="54"/>
    </row>
    <row r="267" spans="1:6" ht="25.5" hidden="1" customHeight="1" x14ac:dyDescent="0.25">
      <c r="A267" s="26"/>
      <c r="B267" s="26"/>
      <c r="C267" s="26"/>
      <c r="D267" s="26"/>
      <c r="E267" s="27"/>
      <c r="F267" s="54"/>
    </row>
    <row r="268" spans="1:6" ht="25.5" hidden="1" customHeight="1" x14ac:dyDescent="0.25">
      <c r="A268" s="26"/>
      <c r="B268" s="26"/>
      <c r="C268" s="26"/>
      <c r="D268" s="26"/>
      <c r="E268" s="27"/>
      <c r="F268" s="54"/>
    </row>
    <row r="269" spans="1:6" ht="25.5" hidden="1" customHeight="1" x14ac:dyDescent="0.25">
      <c r="A269" s="26"/>
      <c r="B269" s="26"/>
      <c r="C269" s="26"/>
      <c r="D269" s="26"/>
      <c r="E269" s="27"/>
      <c r="F269" s="54"/>
    </row>
    <row r="270" spans="1:6" ht="25.5" hidden="1" customHeight="1" x14ac:dyDescent="0.25">
      <c r="A270" s="26"/>
      <c r="B270" s="26"/>
      <c r="C270" s="26"/>
      <c r="D270" s="26"/>
      <c r="E270" s="27"/>
      <c r="F270" s="54"/>
    </row>
    <row r="271" spans="1:6" ht="25.5" hidden="1" customHeight="1" x14ac:dyDescent="0.25">
      <c r="A271" s="26"/>
      <c r="B271" s="26"/>
      <c r="C271" s="26"/>
      <c r="D271" s="26"/>
      <c r="E271" s="27"/>
      <c r="F271" s="54"/>
    </row>
    <row r="272" spans="1:6" ht="25.5" hidden="1" customHeight="1" x14ac:dyDescent="0.25">
      <c r="A272" s="26"/>
      <c r="B272" s="26"/>
      <c r="C272" s="26"/>
      <c r="D272" s="26"/>
      <c r="E272" s="28"/>
      <c r="F272" s="54"/>
    </row>
    <row r="273" spans="1:6" ht="25.5" hidden="1" customHeight="1" x14ac:dyDescent="0.25">
      <c r="A273" s="26"/>
      <c r="B273" s="26"/>
      <c r="C273" s="26"/>
      <c r="D273" s="26"/>
      <c r="E273" s="27"/>
      <c r="F273" s="54"/>
    </row>
    <row r="274" spans="1:6" ht="25.5" hidden="1" customHeight="1" x14ac:dyDescent="0.25">
      <c r="A274" s="26"/>
      <c r="B274" s="26"/>
      <c r="C274" s="26"/>
      <c r="D274" s="26"/>
      <c r="E274" s="27"/>
      <c r="F274" s="54"/>
    </row>
    <row r="275" spans="1:6" ht="25.5" hidden="1" customHeight="1" x14ac:dyDescent="0.25">
      <c r="A275" s="26"/>
      <c r="B275" s="26"/>
      <c r="C275" s="26"/>
      <c r="D275" s="26"/>
      <c r="E275" s="27"/>
      <c r="F275" s="54"/>
    </row>
    <row r="276" spans="1:6" ht="25.5" hidden="1" customHeight="1" x14ac:dyDescent="0.25">
      <c r="A276" s="26"/>
      <c r="B276" s="26"/>
      <c r="C276" s="26"/>
      <c r="D276" s="26"/>
      <c r="E276" s="27"/>
      <c r="F276" s="54"/>
    </row>
    <row r="277" spans="1:6" ht="25.5" hidden="1" customHeight="1" x14ac:dyDescent="0.25">
      <c r="A277" s="26"/>
      <c r="B277" s="26"/>
      <c r="C277" s="26"/>
      <c r="D277" s="26"/>
      <c r="E277" s="27"/>
      <c r="F277" s="54"/>
    </row>
    <row r="278" spans="1:6" ht="25.5" hidden="1" customHeight="1" x14ac:dyDescent="0.25">
      <c r="A278" s="26"/>
      <c r="B278" s="26"/>
      <c r="C278" s="26"/>
      <c r="D278" s="26"/>
      <c r="E278" s="27"/>
      <c r="F278" s="54"/>
    </row>
    <row r="279" spans="1:6" ht="25.5" hidden="1" customHeight="1" x14ac:dyDescent="0.25">
      <c r="A279" s="26"/>
      <c r="B279" s="26"/>
      <c r="C279" s="26"/>
      <c r="D279" s="26"/>
      <c r="E279" s="27"/>
      <c r="F279" s="54"/>
    </row>
    <row r="280" spans="1:6" ht="25.5" hidden="1" customHeight="1" x14ac:dyDescent="0.25">
      <c r="A280" s="26"/>
      <c r="B280" s="26"/>
      <c r="C280" s="26"/>
      <c r="D280" s="26"/>
      <c r="E280" s="27"/>
      <c r="F280" s="54"/>
    </row>
    <row r="281" spans="1:6" ht="25.5" hidden="1" customHeight="1" x14ac:dyDescent="0.25">
      <c r="A281" s="26"/>
      <c r="B281" s="26"/>
      <c r="C281" s="26"/>
      <c r="D281" s="26"/>
      <c r="E281" s="27"/>
      <c r="F281" s="54"/>
    </row>
    <row r="282" spans="1:6" ht="25.5" hidden="1" customHeight="1" x14ac:dyDescent="0.25">
      <c r="A282" s="26"/>
      <c r="B282" s="26"/>
      <c r="C282" s="26"/>
      <c r="D282" s="26"/>
      <c r="E282" s="28"/>
      <c r="F282" s="54"/>
    </row>
    <row r="283" spans="1:6" ht="25.5" hidden="1" customHeight="1" x14ac:dyDescent="0.25">
      <c r="A283" s="26"/>
      <c r="B283" s="26"/>
      <c r="C283" s="26"/>
      <c r="D283" s="26"/>
      <c r="E283" s="27"/>
      <c r="F283" s="54"/>
    </row>
    <row r="284" spans="1:6" ht="25.5" hidden="1" customHeight="1" x14ac:dyDescent="0.25">
      <c r="A284" s="26"/>
      <c r="B284" s="26"/>
      <c r="C284" s="26"/>
      <c r="D284" s="26"/>
      <c r="E284" s="27"/>
      <c r="F284" s="54"/>
    </row>
    <row r="285" spans="1:6" ht="25.5" hidden="1" customHeight="1" x14ac:dyDescent="0.25">
      <c r="A285" s="26"/>
      <c r="B285" s="26"/>
      <c r="C285" s="26"/>
      <c r="D285" s="26"/>
      <c r="E285" s="27"/>
      <c r="F285" s="54"/>
    </row>
    <row r="286" spans="1:6" ht="25.5" hidden="1" customHeight="1" x14ac:dyDescent="0.25">
      <c r="A286" s="26"/>
      <c r="B286" s="26"/>
      <c r="C286" s="26"/>
      <c r="D286" s="26"/>
      <c r="E286" s="27"/>
      <c r="F286" s="54"/>
    </row>
    <row r="287" spans="1:6" ht="25.5" hidden="1" customHeight="1" x14ac:dyDescent="0.25">
      <c r="A287" s="26"/>
      <c r="B287" s="26"/>
      <c r="C287" s="26"/>
      <c r="D287" s="26"/>
      <c r="E287" s="27"/>
      <c r="F287" s="54"/>
    </row>
    <row r="288" spans="1:6" ht="25.5" hidden="1" customHeight="1" x14ac:dyDescent="0.25">
      <c r="A288" s="26"/>
      <c r="B288" s="26"/>
      <c r="C288" s="26"/>
      <c r="D288" s="26"/>
      <c r="E288" s="28"/>
      <c r="F288" s="54"/>
    </row>
    <row r="289" spans="1:6" ht="25.5" hidden="1" customHeight="1" x14ac:dyDescent="0.25">
      <c r="A289" s="26"/>
      <c r="B289" s="26"/>
      <c r="C289" s="26"/>
      <c r="D289" s="26"/>
      <c r="E289" s="27"/>
      <c r="F289" s="54"/>
    </row>
    <row r="290" spans="1:6" ht="25.5" hidden="1" customHeight="1" x14ac:dyDescent="0.25">
      <c r="A290" s="26"/>
      <c r="B290" s="26"/>
      <c r="C290" s="26"/>
      <c r="D290" s="26"/>
      <c r="E290" s="27"/>
      <c r="F290" s="54"/>
    </row>
    <row r="291" spans="1:6" ht="25.5" hidden="1" customHeight="1" x14ac:dyDescent="0.25">
      <c r="A291" s="26"/>
      <c r="B291" s="26"/>
      <c r="C291" s="26"/>
      <c r="D291" s="26"/>
      <c r="E291" s="27"/>
      <c r="F291" s="54"/>
    </row>
    <row r="292" spans="1:6" ht="25.5" hidden="1" customHeight="1" x14ac:dyDescent="0.25">
      <c r="A292" s="26"/>
      <c r="B292" s="26"/>
      <c r="C292" s="26"/>
      <c r="D292" s="26"/>
      <c r="E292" s="27"/>
      <c r="F292" s="54"/>
    </row>
    <row r="293" spans="1:6" ht="25.5" hidden="1" customHeight="1" x14ac:dyDescent="0.25">
      <c r="A293" s="26"/>
      <c r="B293" s="26"/>
      <c r="C293" s="26"/>
      <c r="D293" s="26"/>
      <c r="E293" s="27"/>
      <c r="F293" s="54"/>
    </row>
    <row r="294" spans="1:6" ht="25.5" hidden="1" customHeight="1" x14ac:dyDescent="0.25">
      <c r="A294" s="26"/>
      <c r="B294" s="26"/>
      <c r="C294" s="26"/>
      <c r="D294" s="26"/>
      <c r="E294" s="27"/>
      <c r="F294" s="54"/>
    </row>
    <row r="295" spans="1:6" ht="25.5" hidden="1" customHeight="1" x14ac:dyDescent="0.25">
      <c r="A295" s="26"/>
      <c r="B295" s="26"/>
      <c r="C295" s="26"/>
      <c r="D295" s="26"/>
      <c r="E295" s="27"/>
      <c r="F295" s="54"/>
    </row>
    <row r="296" spans="1:6" ht="25.5" hidden="1" customHeight="1" x14ac:dyDescent="0.25">
      <c r="A296" s="26"/>
      <c r="B296" s="26"/>
      <c r="C296" s="26"/>
      <c r="D296" s="26"/>
      <c r="E296" s="28"/>
      <c r="F296" s="54"/>
    </row>
    <row r="297" spans="1:6" ht="25.5" hidden="1" customHeight="1" x14ac:dyDescent="0.25">
      <c r="A297" s="26"/>
      <c r="B297" s="26"/>
      <c r="C297" s="26"/>
      <c r="D297" s="26"/>
      <c r="E297" s="27"/>
      <c r="F297" s="54"/>
    </row>
    <row r="298" spans="1:6" ht="25.5" hidden="1" customHeight="1" x14ac:dyDescent="0.25">
      <c r="A298" s="26"/>
      <c r="B298" s="26"/>
      <c r="C298" s="26"/>
      <c r="D298" s="26"/>
      <c r="E298" s="27"/>
      <c r="F298" s="54"/>
    </row>
    <row r="299" spans="1:6" ht="25.5" hidden="1" customHeight="1" x14ac:dyDescent="0.25">
      <c r="A299" s="26"/>
      <c r="B299" s="26"/>
      <c r="C299" s="26"/>
      <c r="D299" s="26"/>
      <c r="E299" s="27"/>
      <c r="F299" s="54"/>
    </row>
    <row r="300" spans="1:6" ht="25.5" hidden="1" customHeight="1" x14ac:dyDescent="0.25">
      <c r="A300" s="26"/>
      <c r="B300" s="26"/>
      <c r="C300" s="26"/>
      <c r="D300" s="26"/>
      <c r="E300" s="27"/>
      <c r="F300" s="54"/>
    </row>
    <row r="301" spans="1:6" ht="25.5" hidden="1" customHeight="1" x14ac:dyDescent="0.25">
      <c r="A301" s="26"/>
      <c r="B301" s="26"/>
      <c r="C301" s="26"/>
      <c r="D301" s="26"/>
      <c r="E301" s="27"/>
      <c r="F301" s="54"/>
    </row>
    <row r="302" spans="1:6" ht="25.5" hidden="1" customHeight="1" x14ac:dyDescent="0.25">
      <c r="A302" s="26"/>
      <c r="B302" s="26"/>
      <c r="C302" s="26"/>
      <c r="D302" s="26"/>
      <c r="E302" s="27"/>
      <c r="F302" s="54"/>
    </row>
    <row r="303" spans="1:6" ht="25.5" hidden="1" customHeight="1" x14ac:dyDescent="0.25">
      <c r="A303" s="26"/>
      <c r="B303" s="26"/>
      <c r="C303" s="26"/>
      <c r="D303" s="26"/>
      <c r="E303" s="27"/>
      <c r="F303" s="54"/>
    </row>
    <row r="304" spans="1:6" ht="25.5" hidden="1" customHeight="1" x14ac:dyDescent="0.25">
      <c r="A304" s="26"/>
      <c r="B304" s="26"/>
      <c r="C304" s="26"/>
      <c r="D304" s="26"/>
      <c r="E304" s="27"/>
      <c r="F304" s="54"/>
    </row>
    <row r="305" spans="1:6" ht="25.5" hidden="1" customHeight="1" x14ac:dyDescent="0.25">
      <c r="A305" s="26"/>
      <c r="B305" s="26"/>
      <c r="C305" s="26"/>
      <c r="D305" s="26"/>
      <c r="E305" s="27"/>
      <c r="F305" s="54"/>
    </row>
    <row r="306" spans="1:6" ht="25.5" hidden="1" customHeight="1" x14ac:dyDescent="0.25">
      <c r="A306" s="26"/>
      <c r="B306" s="26"/>
      <c r="C306" s="26"/>
      <c r="D306" s="26"/>
      <c r="E306" s="27"/>
      <c r="F306" s="54"/>
    </row>
    <row r="307" spans="1:6" ht="25.5" hidden="1" customHeight="1" x14ac:dyDescent="0.25">
      <c r="A307" s="26"/>
      <c r="B307" s="26"/>
      <c r="C307" s="26"/>
      <c r="D307" s="26"/>
      <c r="E307" s="28"/>
      <c r="F307" s="54"/>
    </row>
    <row r="308" spans="1:6" ht="25.5" hidden="1" customHeight="1" x14ac:dyDescent="0.25">
      <c r="A308" s="26"/>
      <c r="B308" s="26"/>
      <c r="C308" s="26"/>
      <c r="D308" s="26"/>
      <c r="E308" s="27"/>
      <c r="F308" s="54"/>
    </row>
    <row r="309" spans="1:6" ht="25.5" hidden="1" customHeight="1" x14ac:dyDescent="0.25">
      <c r="A309" s="26"/>
      <c r="B309" s="26"/>
      <c r="C309" s="26"/>
      <c r="D309" s="26"/>
      <c r="E309" s="27"/>
      <c r="F309" s="54"/>
    </row>
    <row r="310" spans="1:6" ht="25.5" hidden="1" customHeight="1" x14ac:dyDescent="0.25">
      <c r="A310" s="26"/>
      <c r="B310" s="26"/>
      <c r="C310" s="26"/>
      <c r="D310" s="26"/>
      <c r="E310" s="27"/>
      <c r="F310" s="54"/>
    </row>
    <row r="311" spans="1:6" ht="25.5" hidden="1" customHeight="1" x14ac:dyDescent="0.25">
      <c r="A311" s="26"/>
      <c r="B311" s="26"/>
      <c r="C311" s="26"/>
      <c r="D311" s="26"/>
      <c r="E311" s="27"/>
      <c r="F311" s="54"/>
    </row>
    <row r="312" spans="1:6" ht="25.5" hidden="1" customHeight="1" x14ac:dyDescent="0.25">
      <c r="A312" s="26"/>
      <c r="B312" s="26"/>
      <c r="C312" s="26"/>
      <c r="D312" s="26"/>
      <c r="E312" s="27"/>
      <c r="F312" s="54"/>
    </row>
    <row r="313" spans="1:6" ht="25.5" hidden="1" customHeight="1" x14ac:dyDescent="0.25">
      <c r="A313" s="26"/>
      <c r="B313" s="26"/>
      <c r="C313" s="26"/>
      <c r="D313" s="26"/>
      <c r="E313" s="28"/>
      <c r="F313" s="54"/>
    </row>
    <row r="314" spans="1:6" ht="25.5" hidden="1" customHeight="1" x14ac:dyDescent="0.25">
      <c r="A314" s="26"/>
      <c r="B314" s="26"/>
      <c r="C314" s="26"/>
      <c r="D314" s="26"/>
      <c r="E314" s="27"/>
      <c r="F314" s="54"/>
    </row>
    <row r="315" spans="1:6" ht="25.5" hidden="1" customHeight="1" x14ac:dyDescent="0.25">
      <c r="A315" s="26"/>
      <c r="B315" s="26"/>
      <c r="C315" s="26"/>
      <c r="D315" s="26"/>
      <c r="E315" s="27"/>
      <c r="F315" s="54"/>
    </row>
    <row r="316" spans="1:6" ht="25.5" hidden="1" customHeight="1" x14ac:dyDescent="0.25">
      <c r="A316" s="26"/>
      <c r="B316" s="26"/>
      <c r="C316" s="26"/>
      <c r="D316" s="26"/>
      <c r="E316" s="27"/>
      <c r="F316" s="54"/>
    </row>
    <row r="317" spans="1:6" ht="25.5" hidden="1" customHeight="1" x14ac:dyDescent="0.25">
      <c r="A317" s="26"/>
      <c r="B317" s="26"/>
      <c r="C317" s="26"/>
      <c r="D317" s="26"/>
      <c r="E317" s="27"/>
      <c r="F317" s="54"/>
    </row>
    <row r="318" spans="1:6" ht="25.5" hidden="1" customHeight="1" x14ac:dyDescent="0.25">
      <c r="A318" s="26"/>
      <c r="B318" s="26"/>
      <c r="C318" s="26"/>
      <c r="D318" s="26"/>
      <c r="E318" s="27"/>
      <c r="F318" s="54"/>
    </row>
    <row r="319" spans="1:6" ht="25.5" hidden="1" customHeight="1" x14ac:dyDescent="0.25">
      <c r="A319" s="26"/>
      <c r="B319" s="26"/>
      <c r="C319" s="26"/>
      <c r="D319" s="26"/>
      <c r="E319" s="27"/>
      <c r="F319" s="54"/>
    </row>
    <row r="320" spans="1:6" ht="25.5" hidden="1" customHeight="1" x14ac:dyDescent="0.25">
      <c r="A320" s="26"/>
      <c r="B320" s="26"/>
      <c r="C320" s="26"/>
      <c r="D320" s="26"/>
      <c r="E320" s="27"/>
      <c r="F320" s="54"/>
    </row>
    <row r="321" spans="1:6" ht="25.5" hidden="1" customHeight="1" x14ac:dyDescent="0.25">
      <c r="A321" s="26"/>
      <c r="B321" s="26"/>
      <c r="C321" s="26"/>
      <c r="D321" s="26"/>
      <c r="E321" s="28"/>
      <c r="F321" s="54"/>
    </row>
    <row r="322" spans="1:6" ht="25.5" hidden="1" customHeight="1" x14ac:dyDescent="0.25">
      <c r="A322" s="26"/>
      <c r="B322" s="26"/>
      <c r="C322" s="26"/>
      <c r="D322" s="26"/>
      <c r="E322" s="27"/>
      <c r="F322" s="54"/>
    </row>
    <row r="323" spans="1:6" ht="25.5" hidden="1" customHeight="1" x14ac:dyDescent="0.25">
      <c r="A323" s="26"/>
      <c r="B323" s="26"/>
      <c r="C323" s="26"/>
      <c r="D323" s="26"/>
      <c r="E323" s="27"/>
      <c r="F323" s="54"/>
    </row>
    <row r="324" spans="1:6" ht="25.5" hidden="1" customHeight="1" x14ac:dyDescent="0.25">
      <c r="A324" s="26"/>
      <c r="B324" s="26"/>
      <c r="C324" s="26"/>
      <c r="D324" s="26"/>
      <c r="E324" s="27"/>
      <c r="F324" s="54"/>
    </row>
    <row r="325" spans="1:6" ht="25.5" hidden="1" customHeight="1" x14ac:dyDescent="0.25">
      <c r="A325" s="26"/>
      <c r="B325" s="26"/>
      <c r="C325" s="26"/>
      <c r="D325" s="26"/>
      <c r="E325" s="27"/>
      <c r="F325" s="54"/>
    </row>
    <row r="326" spans="1:6" ht="25.5" hidden="1" customHeight="1" x14ac:dyDescent="0.25">
      <c r="A326" s="26"/>
      <c r="B326" s="26"/>
      <c r="C326" s="26"/>
      <c r="D326" s="26"/>
      <c r="E326" s="27"/>
      <c r="F326" s="54"/>
    </row>
    <row r="327" spans="1:6" ht="25.5" hidden="1" customHeight="1" x14ac:dyDescent="0.25">
      <c r="A327" s="26"/>
      <c r="B327" s="26"/>
      <c r="C327" s="26"/>
      <c r="D327" s="26"/>
      <c r="E327" s="27"/>
      <c r="F327" s="54"/>
    </row>
    <row r="328" spans="1:6" ht="25.5" hidden="1" customHeight="1" x14ac:dyDescent="0.25">
      <c r="A328" s="26"/>
      <c r="B328" s="26"/>
      <c r="C328" s="26"/>
      <c r="D328" s="26"/>
      <c r="E328" s="27"/>
      <c r="F328" s="54"/>
    </row>
    <row r="329" spans="1:6" ht="25.5" hidden="1" customHeight="1" x14ac:dyDescent="0.25">
      <c r="A329" s="26"/>
      <c r="B329" s="26"/>
      <c r="C329" s="26"/>
      <c r="D329" s="26"/>
      <c r="E329" s="27"/>
      <c r="F329" s="54"/>
    </row>
    <row r="330" spans="1:6" ht="25.5" hidden="1" customHeight="1" x14ac:dyDescent="0.25">
      <c r="A330" s="26"/>
      <c r="B330" s="26"/>
      <c r="C330" s="26"/>
      <c r="D330" s="26"/>
      <c r="E330" s="28"/>
      <c r="F330" s="54"/>
    </row>
    <row r="331" spans="1:6" ht="25.5" hidden="1" customHeight="1" x14ac:dyDescent="0.25">
      <c r="A331" s="26"/>
      <c r="B331" s="26"/>
      <c r="C331" s="26"/>
      <c r="D331" s="26"/>
      <c r="E331" s="27"/>
      <c r="F331" s="54"/>
    </row>
    <row r="332" spans="1:6" ht="25.5" hidden="1" customHeight="1" x14ac:dyDescent="0.25">
      <c r="A332" s="26"/>
      <c r="B332" s="26"/>
      <c r="C332" s="26"/>
      <c r="D332" s="26"/>
      <c r="E332" s="27"/>
      <c r="F332" s="54"/>
    </row>
    <row r="333" spans="1:6" ht="25.5" hidden="1" customHeight="1" x14ac:dyDescent="0.25">
      <c r="A333" s="26"/>
      <c r="B333" s="26"/>
      <c r="C333" s="26"/>
      <c r="D333" s="26"/>
      <c r="E333" s="28"/>
      <c r="F333" s="54"/>
    </row>
    <row r="334" spans="1:6" ht="25.5" hidden="1" customHeight="1" x14ac:dyDescent="0.25">
      <c r="A334" s="26"/>
      <c r="B334" s="26"/>
      <c r="C334" s="26"/>
      <c r="D334" s="26"/>
      <c r="E334" s="27"/>
      <c r="F334" s="54"/>
    </row>
    <row r="335" spans="1:6" ht="25.5" hidden="1" customHeight="1" x14ac:dyDescent="0.25">
      <c r="A335" s="26"/>
      <c r="B335" s="26"/>
      <c r="C335" s="26"/>
      <c r="D335" s="26"/>
      <c r="E335" s="27"/>
      <c r="F335" s="54"/>
    </row>
    <row r="336" spans="1:6" ht="25.5" hidden="1" customHeight="1" x14ac:dyDescent="0.25">
      <c r="A336" s="26"/>
      <c r="B336" s="26"/>
      <c r="C336" s="26"/>
      <c r="D336" s="26"/>
      <c r="E336" s="27"/>
      <c r="F336" s="54"/>
    </row>
    <row r="337" spans="1:6" ht="25.5" hidden="1" customHeight="1" x14ac:dyDescent="0.25">
      <c r="A337" s="26"/>
      <c r="B337" s="26"/>
      <c r="C337" s="26"/>
      <c r="D337" s="26"/>
      <c r="E337" s="27"/>
      <c r="F337" s="54"/>
    </row>
    <row r="338" spans="1:6" ht="25.5" hidden="1" customHeight="1" x14ac:dyDescent="0.25">
      <c r="A338" s="26"/>
      <c r="B338" s="26"/>
      <c r="C338" s="26"/>
      <c r="D338" s="26"/>
      <c r="E338" s="27"/>
      <c r="F338" s="54"/>
    </row>
    <row r="339" spans="1:6" ht="25.5" hidden="1" customHeight="1" x14ac:dyDescent="0.25">
      <c r="A339" s="26"/>
      <c r="B339" s="26"/>
      <c r="C339" s="26"/>
      <c r="D339" s="26"/>
      <c r="E339" s="27"/>
      <c r="F339" s="54"/>
    </row>
    <row r="340" spans="1:6" ht="25.5" hidden="1" customHeight="1" x14ac:dyDescent="0.25">
      <c r="A340" s="26"/>
      <c r="B340" s="26"/>
      <c r="C340" s="26"/>
      <c r="D340" s="26"/>
      <c r="E340" s="28"/>
      <c r="F340" s="54"/>
    </row>
    <row r="341" spans="1:6" ht="25.5" hidden="1" customHeight="1" x14ac:dyDescent="0.25">
      <c r="A341" s="26"/>
      <c r="B341" s="26"/>
      <c r="C341" s="26"/>
      <c r="D341" s="26"/>
      <c r="E341" s="27"/>
      <c r="F341" s="54"/>
    </row>
    <row r="342" spans="1:6" ht="25.5" hidden="1" customHeight="1" x14ac:dyDescent="0.25">
      <c r="A342" s="26"/>
      <c r="B342" s="26"/>
      <c r="C342" s="26"/>
      <c r="D342" s="26"/>
      <c r="E342" s="27"/>
      <c r="F342" s="54"/>
    </row>
    <row r="343" spans="1:6" ht="25.5" hidden="1" customHeight="1" x14ac:dyDescent="0.25">
      <c r="A343" s="26"/>
      <c r="B343" s="26"/>
      <c r="C343" s="26"/>
      <c r="D343" s="26"/>
      <c r="E343" s="27"/>
      <c r="F343" s="54"/>
    </row>
    <row r="344" spans="1:6" ht="25.5" hidden="1" customHeight="1" x14ac:dyDescent="0.25">
      <c r="A344" s="26"/>
      <c r="B344" s="26"/>
      <c r="C344" s="26"/>
      <c r="D344" s="26"/>
      <c r="E344" s="28"/>
      <c r="F344" s="54"/>
    </row>
    <row r="345" spans="1:6" ht="25.5" hidden="1" customHeight="1" x14ac:dyDescent="0.25">
      <c r="A345" s="26"/>
      <c r="B345" s="26"/>
      <c r="C345" s="26"/>
      <c r="D345" s="26"/>
      <c r="E345" s="28"/>
      <c r="F345" s="54"/>
    </row>
    <row r="346" spans="1:6" ht="25.5" hidden="1" customHeight="1" x14ac:dyDescent="0.25">
      <c r="A346" s="26"/>
      <c r="B346" s="26"/>
      <c r="C346" s="26"/>
      <c r="D346" s="26"/>
      <c r="E346" s="27"/>
      <c r="F346" s="54"/>
    </row>
    <row r="347" spans="1:6" ht="25.5" hidden="1" customHeight="1" x14ac:dyDescent="0.25">
      <c r="A347" s="26"/>
      <c r="B347" s="26"/>
      <c r="C347" s="26"/>
      <c r="D347" s="26"/>
      <c r="E347" s="27"/>
      <c r="F347" s="54"/>
    </row>
    <row r="348" spans="1:6" ht="25.5" hidden="1" customHeight="1" x14ac:dyDescent="0.25">
      <c r="A348" s="26"/>
      <c r="B348" s="26"/>
      <c r="C348" s="26"/>
      <c r="D348" s="26"/>
      <c r="E348" s="27"/>
      <c r="F348" s="54"/>
    </row>
    <row r="349" spans="1:6" ht="25.5" hidden="1" customHeight="1" x14ac:dyDescent="0.25">
      <c r="A349" s="26"/>
      <c r="B349" s="26"/>
      <c r="C349" s="26"/>
      <c r="D349" s="26"/>
      <c r="E349" s="27"/>
      <c r="F349" s="54"/>
    </row>
    <row r="350" spans="1:6" ht="25.5" hidden="1" customHeight="1" x14ac:dyDescent="0.25">
      <c r="A350" s="26"/>
      <c r="B350" s="26"/>
      <c r="C350" s="26"/>
      <c r="D350" s="26"/>
      <c r="E350" s="27"/>
      <c r="F350" s="54"/>
    </row>
    <row r="351" spans="1:6" ht="25.5" hidden="1" customHeight="1" x14ac:dyDescent="0.25">
      <c r="A351" s="26"/>
      <c r="B351" s="26"/>
      <c r="C351" s="26"/>
      <c r="D351" s="26"/>
      <c r="E351" s="27"/>
      <c r="F351" s="54"/>
    </row>
    <row r="352" spans="1:6" ht="25.5" hidden="1" customHeight="1" x14ac:dyDescent="0.25">
      <c r="A352" s="26"/>
      <c r="B352" s="26"/>
      <c r="C352" s="26"/>
      <c r="D352" s="26"/>
      <c r="E352" s="28"/>
      <c r="F352" s="54"/>
    </row>
    <row r="353" spans="1:6" ht="25.5" hidden="1" customHeight="1" x14ac:dyDescent="0.25">
      <c r="A353" s="26"/>
      <c r="B353" s="26"/>
      <c r="C353" s="26"/>
      <c r="D353" s="26"/>
      <c r="E353" s="27"/>
      <c r="F353" s="54"/>
    </row>
    <row r="354" spans="1:6" ht="25.5" hidden="1" customHeight="1" x14ac:dyDescent="0.25">
      <c r="A354" s="26"/>
      <c r="B354" s="26"/>
      <c r="C354" s="26"/>
      <c r="D354" s="26"/>
      <c r="E354" s="27"/>
      <c r="F354" s="54"/>
    </row>
    <row r="355" spans="1:6" ht="25.5" hidden="1" customHeight="1" x14ac:dyDescent="0.25">
      <c r="A355" s="26"/>
      <c r="B355" s="26"/>
      <c r="C355" s="26"/>
      <c r="D355" s="26"/>
      <c r="E355" s="27"/>
      <c r="F355" s="54"/>
    </row>
    <row r="356" spans="1:6" ht="25.5" hidden="1" customHeight="1" x14ac:dyDescent="0.25">
      <c r="A356" s="26"/>
      <c r="B356" s="26"/>
      <c r="C356" s="26"/>
      <c r="D356" s="26"/>
      <c r="E356" s="27"/>
      <c r="F356" s="54"/>
    </row>
    <row r="357" spans="1:6" ht="25.5" hidden="1" customHeight="1" x14ac:dyDescent="0.25">
      <c r="A357" s="26"/>
      <c r="B357" s="26"/>
      <c r="C357" s="26"/>
      <c r="D357" s="26"/>
      <c r="E357" s="28"/>
      <c r="F357" s="54"/>
    </row>
    <row r="358" spans="1:6" ht="25.5" hidden="1" customHeight="1" x14ac:dyDescent="0.25">
      <c r="A358" s="26"/>
      <c r="B358" s="26"/>
      <c r="C358" s="26"/>
      <c r="D358" s="26"/>
      <c r="E358" s="27"/>
      <c r="F358" s="54"/>
    </row>
    <row r="359" spans="1:6" ht="25.5" hidden="1" customHeight="1" x14ac:dyDescent="0.25">
      <c r="A359" s="26"/>
      <c r="B359" s="26"/>
      <c r="C359" s="26"/>
      <c r="D359" s="26"/>
      <c r="E359" s="27"/>
      <c r="F359" s="54"/>
    </row>
    <row r="360" spans="1:6" ht="25.5" hidden="1" customHeight="1" x14ac:dyDescent="0.25">
      <c r="A360" s="26"/>
      <c r="B360" s="26"/>
      <c r="C360" s="26"/>
      <c r="D360" s="26"/>
      <c r="E360" s="28"/>
      <c r="F360" s="54"/>
    </row>
    <row r="361" spans="1:6" ht="25.5" hidden="1" customHeight="1" x14ac:dyDescent="0.25">
      <c r="A361" s="26"/>
      <c r="B361" s="26"/>
      <c r="C361" s="26"/>
      <c r="D361" s="26"/>
      <c r="E361" s="27"/>
      <c r="F361" s="54"/>
    </row>
    <row r="362" spans="1:6" ht="25.5" hidden="1" customHeight="1" x14ac:dyDescent="0.25">
      <c r="A362" s="26"/>
      <c r="B362" s="26"/>
      <c r="C362" s="26"/>
      <c r="D362" s="26"/>
      <c r="E362" s="27"/>
      <c r="F362" s="54"/>
    </row>
    <row r="363" spans="1:6" ht="25.5" hidden="1" customHeight="1" x14ac:dyDescent="0.25">
      <c r="A363" s="26"/>
      <c r="B363" s="26"/>
      <c r="C363" s="26"/>
      <c r="D363" s="26"/>
      <c r="E363" s="27"/>
      <c r="F363" s="54"/>
    </row>
    <row r="364" spans="1:6" ht="25.5" hidden="1" customHeight="1" x14ac:dyDescent="0.25">
      <c r="A364" s="26"/>
      <c r="B364" s="26"/>
      <c r="C364" s="26"/>
      <c r="D364" s="26"/>
      <c r="E364" s="27"/>
      <c r="F364" s="54"/>
    </row>
    <row r="365" spans="1:6" ht="25.5" hidden="1" customHeight="1" x14ac:dyDescent="0.25">
      <c r="A365" s="26"/>
      <c r="B365" s="26"/>
      <c r="C365" s="26"/>
      <c r="D365" s="26"/>
      <c r="E365" s="27"/>
      <c r="F365" s="54"/>
    </row>
    <row r="366" spans="1:6" ht="25.5" hidden="1" customHeight="1" x14ac:dyDescent="0.25">
      <c r="A366" s="26"/>
      <c r="B366" s="26"/>
      <c r="C366" s="26"/>
      <c r="D366" s="26"/>
      <c r="E366" s="27"/>
      <c r="F366" s="54"/>
    </row>
    <row r="367" spans="1:6" ht="25.5" hidden="1" customHeight="1" x14ac:dyDescent="0.25">
      <c r="A367" s="26"/>
      <c r="B367" s="26"/>
      <c r="C367" s="26"/>
      <c r="D367" s="26"/>
      <c r="E367" s="28"/>
      <c r="F367" s="54"/>
    </row>
    <row r="368" spans="1:6" ht="25.5" hidden="1" customHeight="1" x14ac:dyDescent="0.25">
      <c r="A368" s="26"/>
      <c r="B368" s="26"/>
      <c r="C368" s="26"/>
      <c r="D368" s="26"/>
      <c r="E368" s="27"/>
      <c r="F368" s="54"/>
    </row>
    <row r="369" spans="1:6" ht="25.5" hidden="1" customHeight="1" x14ac:dyDescent="0.25">
      <c r="A369" s="26"/>
      <c r="B369" s="26"/>
      <c r="C369" s="26"/>
      <c r="D369" s="26"/>
      <c r="E369" s="28"/>
      <c r="F369" s="54"/>
    </row>
    <row r="370" spans="1:6" ht="25.5" hidden="1" customHeight="1" x14ac:dyDescent="0.25">
      <c r="A370" s="26"/>
      <c r="B370" s="26"/>
      <c r="C370" s="26"/>
      <c r="D370" s="26"/>
      <c r="E370" s="27"/>
      <c r="F370" s="54"/>
    </row>
    <row r="371" spans="1:6" ht="25.5" hidden="1" customHeight="1" x14ac:dyDescent="0.25">
      <c r="A371" s="26"/>
      <c r="B371" s="26"/>
      <c r="C371" s="26"/>
      <c r="D371" s="26"/>
      <c r="E371" s="27"/>
      <c r="F371" s="54"/>
    </row>
    <row r="372" spans="1:6" ht="25.5" hidden="1" customHeight="1" x14ac:dyDescent="0.25">
      <c r="A372" s="26"/>
      <c r="B372" s="26"/>
      <c r="C372" s="26"/>
      <c r="D372" s="26"/>
      <c r="E372" s="27"/>
      <c r="F372" s="54"/>
    </row>
    <row r="373" spans="1:6" ht="25.5" hidden="1" customHeight="1" x14ac:dyDescent="0.25">
      <c r="A373" s="26"/>
      <c r="B373" s="26"/>
      <c r="C373" s="26"/>
      <c r="D373" s="26"/>
      <c r="E373" s="27"/>
      <c r="F373" s="54"/>
    </row>
    <row r="374" spans="1:6" ht="25.5" hidden="1" customHeight="1" x14ac:dyDescent="0.25">
      <c r="A374" s="26"/>
      <c r="B374" s="26"/>
      <c r="C374" s="26"/>
      <c r="D374" s="26"/>
      <c r="E374" s="27"/>
      <c r="F374" s="54"/>
    </row>
    <row r="375" spans="1:6" ht="25.5" hidden="1" customHeight="1" x14ac:dyDescent="0.25">
      <c r="A375" s="26"/>
      <c r="B375" s="26"/>
      <c r="C375" s="26"/>
      <c r="D375" s="26"/>
      <c r="E375" s="27"/>
      <c r="F375" s="54"/>
    </row>
    <row r="376" spans="1:6" ht="25.5" hidden="1" customHeight="1" x14ac:dyDescent="0.25">
      <c r="A376" s="26"/>
      <c r="B376" s="26"/>
      <c r="C376" s="26"/>
      <c r="D376" s="26"/>
      <c r="E376" s="27"/>
      <c r="F376" s="54"/>
    </row>
    <row r="377" spans="1:6" ht="25.5" hidden="1" customHeight="1" x14ac:dyDescent="0.25">
      <c r="A377" s="26"/>
      <c r="B377" s="26"/>
      <c r="C377" s="26"/>
      <c r="D377" s="26"/>
      <c r="E377" s="27"/>
      <c r="F377" s="54"/>
    </row>
    <row r="378" spans="1:6" ht="25.5" hidden="1" customHeight="1" x14ac:dyDescent="0.25">
      <c r="A378" s="26"/>
      <c r="B378" s="26"/>
      <c r="C378" s="26"/>
      <c r="D378" s="26"/>
      <c r="E378" s="28"/>
      <c r="F378" s="54"/>
    </row>
    <row r="379" spans="1:6" ht="25.5" hidden="1" customHeight="1" x14ac:dyDescent="0.25">
      <c r="A379" s="26"/>
      <c r="B379" s="26"/>
      <c r="C379" s="26"/>
      <c r="D379" s="26"/>
      <c r="E379" s="27"/>
      <c r="F379" s="54"/>
    </row>
    <row r="380" spans="1:6" ht="25.5" hidden="1" customHeight="1" x14ac:dyDescent="0.25">
      <c r="A380" s="26"/>
      <c r="B380" s="26"/>
      <c r="C380" s="26"/>
      <c r="D380" s="26"/>
      <c r="E380" s="27"/>
      <c r="F380" s="54"/>
    </row>
    <row r="381" spans="1:6" ht="25.5" hidden="1" customHeight="1" x14ac:dyDescent="0.25">
      <c r="A381" s="26"/>
      <c r="B381" s="26"/>
      <c r="C381" s="26"/>
      <c r="D381" s="26"/>
      <c r="E381" s="27"/>
      <c r="F381" s="54"/>
    </row>
    <row r="382" spans="1:6" ht="25.5" hidden="1" customHeight="1" x14ac:dyDescent="0.25">
      <c r="A382" s="26"/>
      <c r="B382" s="26"/>
      <c r="C382" s="26"/>
      <c r="D382" s="26"/>
      <c r="E382" s="27"/>
      <c r="F382" s="54"/>
    </row>
    <row r="383" spans="1:6" ht="25.5" hidden="1" customHeight="1" x14ac:dyDescent="0.25">
      <c r="A383" s="26"/>
      <c r="B383" s="26"/>
      <c r="C383" s="26"/>
      <c r="D383" s="26"/>
      <c r="E383" s="27"/>
      <c r="F383" s="54"/>
    </row>
    <row r="384" spans="1:6" ht="25.5" hidden="1" customHeight="1" x14ac:dyDescent="0.25">
      <c r="A384" s="26"/>
      <c r="B384" s="26"/>
      <c r="C384" s="26"/>
      <c r="D384" s="26"/>
      <c r="E384" s="27"/>
      <c r="F384" s="54"/>
    </row>
    <row r="385" spans="1:6" ht="25.5" hidden="1" customHeight="1" x14ac:dyDescent="0.25">
      <c r="A385" s="26"/>
      <c r="B385" s="26"/>
      <c r="C385" s="26"/>
      <c r="D385" s="26"/>
      <c r="E385" s="27"/>
      <c r="F385" s="54"/>
    </row>
    <row r="386" spans="1:6" ht="25.5" hidden="1" customHeight="1" x14ac:dyDescent="0.25">
      <c r="A386" s="26"/>
      <c r="B386" s="26"/>
      <c r="C386" s="26"/>
      <c r="D386" s="26"/>
      <c r="E386" s="27"/>
      <c r="F386" s="54"/>
    </row>
    <row r="387" spans="1:6" ht="25.5" hidden="1" customHeight="1" x14ac:dyDescent="0.25">
      <c r="A387" s="26"/>
      <c r="B387" s="26"/>
      <c r="C387" s="26"/>
      <c r="D387" s="26"/>
      <c r="E387" s="27"/>
      <c r="F387" s="54"/>
    </row>
    <row r="388" spans="1:6" ht="25.5" hidden="1" customHeight="1" x14ac:dyDescent="0.25">
      <c r="A388" s="26"/>
      <c r="B388" s="26"/>
      <c r="C388" s="26"/>
      <c r="D388" s="26"/>
      <c r="E388" s="28"/>
      <c r="F388" s="54"/>
    </row>
    <row r="389" spans="1:6" ht="25.5" hidden="1" customHeight="1" x14ac:dyDescent="0.25">
      <c r="A389" s="26"/>
      <c r="B389" s="26"/>
      <c r="C389" s="26"/>
      <c r="D389" s="26"/>
      <c r="E389" s="27"/>
      <c r="F389" s="54"/>
    </row>
    <row r="390" spans="1:6" ht="25.5" hidden="1" customHeight="1" x14ac:dyDescent="0.25">
      <c r="A390" s="26"/>
      <c r="B390" s="26"/>
      <c r="C390" s="26"/>
      <c r="D390" s="26"/>
      <c r="E390" s="27"/>
      <c r="F390" s="54"/>
    </row>
    <row r="391" spans="1:6" ht="25.5" hidden="1" customHeight="1" x14ac:dyDescent="0.25">
      <c r="A391" s="26"/>
      <c r="B391" s="26"/>
      <c r="C391" s="26"/>
      <c r="D391" s="26"/>
      <c r="E391" s="27"/>
      <c r="F391" s="54"/>
    </row>
    <row r="392" spans="1:6" ht="25.5" hidden="1" customHeight="1" x14ac:dyDescent="0.25">
      <c r="A392" s="26"/>
      <c r="B392" s="26"/>
      <c r="C392" s="26"/>
      <c r="D392" s="26"/>
      <c r="E392" s="27"/>
      <c r="F392" s="54"/>
    </row>
    <row r="393" spans="1:6" ht="25.5" hidden="1" customHeight="1" x14ac:dyDescent="0.25">
      <c r="A393" s="26"/>
      <c r="B393" s="26"/>
      <c r="C393" s="26"/>
      <c r="D393" s="26"/>
      <c r="E393" s="28"/>
      <c r="F393" s="54"/>
    </row>
    <row r="394" spans="1:6" ht="25.5" hidden="1" customHeight="1" x14ac:dyDescent="0.25">
      <c r="A394" s="26"/>
      <c r="B394" s="26"/>
      <c r="C394" s="26"/>
      <c r="D394" s="26"/>
      <c r="E394" s="27"/>
      <c r="F394" s="54"/>
    </row>
    <row r="395" spans="1:6" ht="25.5" hidden="1" customHeight="1" x14ac:dyDescent="0.25">
      <c r="A395" s="26"/>
      <c r="B395" s="26"/>
      <c r="C395" s="26"/>
      <c r="D395" s="26"/>
      <c r="E395" s="27"/>
      <c r="F395" s="54"/>
    </row>
    <row r="396" spans="1:6" ht="25.5" hidden="1" customHeight="1" x14ac:dyDescent="0.25">
      <c r="A396" s="26"/>
      <c r="B396" s="26"/>
      <c r="C396" s="26"/>
      <c r="D396" s="26"/>
      <c r="E396" s="27"/>
      <c r="F396" s="54"/>
    </row>
    <row r="397" spans="1:6" ht="25.5" hidden="1" customHeight="1" x14ac:dyDescent="0.25">
      <c r="A397" s="26"/>
      <c r="B397" s="26"/>
      <c r="C397" s="26"/>
      <c r="D397" s="26"/>
      <c r="E397" s="27"/>
      <c r="F397" s="54"/>
    </row>
    <row r="398" spans="1:6" ht="25.5" hidden="1" customHeight="1" x14ac:dyDescent="0.25">
      <c r="A398" s="26"/>
      <c r="B398" s="26"/>
      <c r="C398" s="26"/>
      <c r="D398" s="26"/>
      <c r="E398" s="27"/>
      <c r="F398" s="54"/>
    </row>
    <row r="399" spans="1:6" ht="25.5" hidden="1" customHeight="1" x14ac:dyDescent="0.25">
      <c r="A399" s="26"/>
      <c r="B399" s="26"/>
      <c r="C399" s="26"/>
      <c r="D399" s="26"/>
      <c r="E399" s="27"/>
      <c r="F399" s="54"/>
    </row>
    <row r="400" spans="1:6" ht="25.5" hidden="1" customHeight="1" x14ac:dyDescent="0.25">
      <c r="A400" s="26"/>
      <c r="B400" s="26"/>
      <c r="C400" s="26"/>
      <c r="D400" s="26"/>
      <c r="E400" s="27"/>
      <c r="F400" s="54"/>
    </row>
    <row r="401" spans="1:6" ht="25.5" hidden="1" customHeight="1" x14ac:dyDescent="0.25">
      <c r="A401" s="26"/>
      <c r="B401" s="26"/>
      <c r="C401" s="26"/>
      <c r="D401" s="26"/>
      <c r="E401" s="27"/>
      <c r="F401" s="54"/>
    </row>
    <row r="402" spans="1:6" ht="25.5" hidden="1" customHeight="1" x14ac:dyDescent="0.25">
      <c r="A402" s="26"/>
      <c r="B402" s="26"/>
      <c r="C402" s="26"/>
      <c r="D402" s="26"/>
      <c r="E402" s="27"/>
      <c r="F402" s="54"/>
    </row>
    <row r="403" spans="1:6" ht="25.5" hidden="1" customHeight="1" x14ac:dyDescent="0.25">
      <c r="A403" s="26"/>
      <c r="B403" s="26"/>
      <c r="C403" s="26"/>
      <c r="D403" s="26"/>
      <c r="E403" s="28"/>
      <c r="F403" s="54"/>
    </row>
    <row r="404" spans="1:6" ht="25.5" hidden="1" customHeight="1" x14ac:dyDescent="0.25">
      <c r="A404" s="26"/>
      <c r="B404" s="26"/>
      <c r="C404" s="26"/>
      <c r="D404" s="26"/>
      <c r="E404" s="28"/>
      <c r="F404" s="54"/>
    </row>
    <row r="405" spans="1:6" ht="25.5" hidden="1" customHeight="1" x14ac:dyDescent="0.25">
      <c r="A405" s="26"/>
      <c r="B405" s="26"/>
      <c r="C405" s="26"/>
      <c r="D405" s="26"/>
      <c r="E405" s="27"/>
      <c r="F405" s="54"/>
    </row>
    <row r="406" spans="1:6" ht="25.5" hidden="1" customHeight="1" x14ac:dyDescent="0.25">
      <c r="A406" s="26"/>
      <c r="B406" s="26"/>
      <c r="C406" s="26"/>
      <c r="D406" s="26"/>
      <c r="E406" s="27"/>
      <c r="F406" s="54"/>
    </row>
    <row r="407" spans="1:6" ht="25.5" hidden="1" customHeight="1" x14ac:dyDescent="0.25">
      <c r="A407" s="26"/>
      <c r="B407" s="26"/>
      <c r="C407" s="26"/>
      <c r="D407" s="26"/>
      <c r="E407" s="27"/>
      <c r="F407" s="54"/>
    </row>
    <row r="408" spans="1:6" ht="25.5" hidden="1" customHeight="1" x14ac:dyDescent="0.25">
      <c r="A408" s="26"/>
      <c r="B408" s="26"/>
      <c r="C408" s="26"/>
      <c r="D408" s="26"/>
      <c r="E408" s="27"/>
      <c r="F408" s="54"/>
    </row>
    <row r="409" spans="1:6" ht="25.5" hidden="1" customHeight="1" x14ac:dyDescent="0.25">
      <c r="A409" s="26"/>
      <c r="B409" s="26"/>
      <c r="C409" s="26"/>
      <c r="D409" s="26"/>
      <c r="E409" s="27"/>
      <c r="F409" s="54"/>
    </row>
    <row r="410" spans="1:6" ht="25.5" hidden="1" customHeight="1" x14ac:dyDescent="0.25">
      <c r="A410" s="26"/>
      <c r="B410" s="26"/>
      <c r="C410" s="26"/>
      <c r="D410" s="26"/>
      <c r="E410" s="27"/>
      <c r="F410" s="54"/>
    </row>
    <row r="411" spans="1:6" ht="25.5" hidden="1" customHeight="1" x14ac:dyDescent="0.25">
      <c r="A411" s="26"/>
      <c r="B411" s="26"/>
      <c r="C411" s="26"/>
      <c r="D411" s="26"/>
      <c r="E411" s="27"/>
      <c r="F411" s="54"/>
    </row>
    <row r="412" spans="1:6" ht="25.5" hidden="1" customHeight="1" x14ac:dyDescent="0.25">
      <c r="A412" s="26"/>
      <c r="B412" s="26"/>
      <c r="C412" s="26"/>
      <c r="D412" s="26"/>
      <c r="E412" s="27"/>
      <c r="F412" s="54"/>
    </row>
    <row r="413" spans="1:6" ht="25.5" hidden="1" customHeight="1" x14ac:dyDescent="0.25">
      <c r="A413" s="26"/>
      <c r="B413" s="26"/>
      <c r="C413" s="26"/>
      <c r="D413" s="26"/>
      <c r="E413" s="28"/>
      <c r="F413" s="54"/>
    </row>
    <row r="414" spans="1:6" ht="25.5" hidden="1" customHeight="1" x14ac:dyDescent="0.25">
      <c r="A414" s="26"/>
      <c r="B414" s="26"/>
      <c r="C414" s="26"/>
      <c r="D414" s="26"/>
      <c r="E414" s="27"/>
      <c r="F414" s="54"/>
    </row>
    <row r="415" spans="1:6" ht="25.5" hidden="1" customHeight="1" x14ac:dyDescent="0.25">
      <c r="A415" s="26"/>
      <c r="B415" s="26"/>
      <c r="C415" s="26"/>
      <c r="D415" s="26"/>
      <c r="E415" s="27"/>
      <c r="F415" s="54"/>
    </row>
    <row r="416" spans="1:6" ht="25.5" hidden="1" customHeight="1" x14ac:dyDescent="0.25">
      <c r="A416" s="26"/>
      <c r="B416" s="26"/>
      <c r="C416" s="26"/>
      <c r="D416" s="26"/>
      <c r="E416" s="27"/>
      <c r="F416" s="54"/>
    </row>
    <row r="417" spans="1:6" ht="25.5" hidden="1" customHeight="1" x14ac:dyDescent="0.25">
      <c r="A417" s="26"/>
      <c r="B417" s="26"/>
      <c r="C417" s="26"/>
      <c r="D417" s="26"/>
      <c r="E417" s="27"/>
      <c r="F417" s="54"/>
    </row>
    <row r="418" spans="1:6" ht="25.5" hidden="1" customHeight="1" x14ac:dyDescent="0.25">
      <c r="A418" s="26"/>
      <c r="B418" s="26"/>
      <c r="C418" s="26"/>
      <c r="D418" s="26"/>
      <c r="E418" s="27"/>
      <c r="F418" s="54"/>
    </row>
    <row r="419" spans="1:6" ht="25.5" hidden="1" customHeight="1" x14ac:dyDescent="0.25">
      <c r="A419" s="26"/>
      <c r="B419" s="26"/>
      <c r="C419" s="26"/>
      <c r="D419" s="26"/>
      <c r="E419" s="27"/>
      <c r="F419" s="54"/>
    </row>
    <row r="420" spans="1:6" ht="25.5" hidden="1" customHeight="1" x14ac:dyDescent="0.25">
      <c r="A420" s="26"/>
      <c r="B420" s="26"/>
      <c r="C420" s="26"/>
      <c r="D420" s="26"/>
      <c r="E420" s="27"/>
      <c r="F420" s="54"/>
    </row>
    <row r="421" spans="1:6" ht="25.5" hidden="1" customHeight="1" x14ac:dyDescent="0.25">
      <c r="A421" s="26"/>
      <c r="B421" s="26"/>
      <c r="C421" s="26"/>
      <c r="D421" s="26"/>
      <c r="E421" s="27"/>
      <c r="F421" s="54"/>
    </row>
    <row r="422" spans="1:6" ht="25.5" hidden="1" customHeight="1" x14ac:dyDescent="0.25">
      <c r="A422" s="26"/>
      <c r="B422" s="26"/>
      <c r="C422" s="26"/>
      <c r="D422" s="26"/>
      <c r="E422" s="28"/>
      <c r="F422" s="54"/>
    </row>
    <row r="423" spans="1:6" ht="25.5" hidden="1" customHeight="1" x14ac:dyDescent="0.25">
      <c r="A423" s="26"/>
      <c r="B423" s="26"/>
      <c r="C423" s="26"/>
      <c r="D423" s="26"/>
      <c r="E423" s="27"/>
      <c r="F423" s="54"/>
    </row>
    <row r="424" spans="1:6" ht="25.5" hidden="1" customHeight="1" x14ac:dyDescent="0.25">
      <c r="A424" s="26"/>
      <c r="B424" s="26"/>
      <c r="C424" s="26"/>
      <c r="D424" s="26"/>
      <c r="E424" s="27"/>
      <c r="F424" s="54"/>
    </row>
    <row r="425" spans="1:6" ht="25.5" hidden="1" customHeight="1" x14ac:dyDescent="0.25">
      <c r="A425" s="26"/>
      <c r="B425" s="26"/>
      <c r="C425" s="26"/>
      <c r="D425" s="26"/>
      <c r="E425" s="28"/>
      <c r="F425" s="54"/>
    </row>
    <row r="426" spans="1:6" ht="25.5" hidden="1" customHeight="1" x14ac:dyDescent="0.25">
      <c r="A426" s="26"/>
      <c r="B426" s="26"/>
      <c r="C426" s="26"/>
      <c r="D426" s="26"/>
      <c r="E426" s="28"/>
      <c r="F426" s="54"/>
    </row>
    <row r="427" spans="1:6" ht="25.5" hidden="1" customHeight="1" x14ac:dyDescent="0.25">
      <c r="A427" s="26"/>
      <c r="B427" s="26"/>
      <c r="C427" s="26"/>
      <c r="D427" s="26"/>
      <c r="E427" s="27"/>
      <c r="F427" s="54"/>
    </row>
    <row r="428" spans="1:6" ht="25.5" hidden="1" customHeight="1" x14ac:dyDescent="0.25">
      <c r="A428" s="26"/>
      <c r="B428" s="26"/>
      <c r="C428" s="26"/>
      <c r="D428" s="26"/>
      <c r="E428" s="27"/>
      <c r="F428" s="54"/>
    </row>
    <row r="429" spans="1:6" ht="25.5" hidden="1" customHeight="1" x14ac:dyDescent="0.25">
      <c r="A429" s="26"/>
      <c r="B429" s="26"/>
      <c r="C429" s="26"/>
      <c r="D429" s="26"/>
      <c r="E429" s="27"/>
      <c r="F429" s="54"/>
    </row>
    <row r="430" spans="1:6" ht="25.5" hidden="1" customHeight="1" x14ac:dyDescent="0.25">
      <c r="A430" s="26"/>
      <c r="B430" s="26"/>
      <c r="C430" s="26"/>
      <c r="D430" s="26"/>
      <c r="E430" s="27"/>
      <c r="F430" s="54"/>
    </row>
    <row r="431" spans="1:6" ht="25.5" hidden="1" customHeight="1" x14ac:dyDescent="0.25">
      <c r="A431" s="26"/>
      <c r="B431" s="26"/>
      <c r="C431" s="26"/>
      <c r="D431" s="26"/>
      <c r="E431" s="27"/>
      <c r="F431" s="54"/>
    </row>
    <row r="432" spans="1:6" ht="25.5" hidden="1" customHeight="1" x14ac:dyDescent="0.25">
      <c r="A432" s="26"/>
      <c r="B432" s="26"/>
      <c r="C432" s="26"/>
      <c r="D432" s="26"/>
      <c r="E432" s="27"/>
      <c r="F432" s="54"/>
    </row>
    <row r="433" spans="1:6" ht="25.5" hidden="1" customHeight="1" x14ac:dyDescent="0.25">
      <c r="A433" s="26"/>
      <c r="B433" s="26"/>
      <c r="C433" s="26"/>
      <c r="D433" s="26"/>
      <c r="E433" s="27"/>
      <c r="F433" s="54"/>
    </row>
    <row r="434" spans="1:6" ht="25.5" hidden="1" customHeight="1" x14ac:dyDescent="0.25">
      <c r="A434" s="26"/>
      <c r="B434" s="26"/>
      <c r="C434" s="26"/>
      <c r="D434" s="26"/>
      <c r="E434" s="27"/>
      <c r="F434" s="54"/>
    </row>
    <row r="435" spans="1:6" ht="25.5" hidden="1" customHeight="1" x14ac:dyDescent="0.25">
      <c r="A435" s="26"/>
      <c r="B435" s="26"/>
      <c r="C435" s="26"/>
      <c r="D435" s="26"/>
      <c r="E435" s="27"/>
      <c r="F435" s="54"/>
    </row>
    <row r="436" spans="1:6" ht="25.5" hidden="1" customHeight="1" x14ac:dyDescent="0.25">
      <c r="A436" s="26"/>
      <c r="B436" s="26"/>
      <c r="C436" s="26"/>
      <c r="D436" s="26"/>
      <c r="E436" s="27"/>
      <c r="F436" s="54"/>
    </row>
    <row r="437" spans="1:6" ht="25.5" hidden="1" customHeight="1" x14ac:dyDescent="0.25">
      <c r="A437" s="26"/>
      <c r="B437" s="26"/>
      <c r="C437" s="26"/>
      <c r="D437" s="26"/>
      <c r="E437" s="27"/>
      <c r="F437" s="54"/>
    </row>
    <row r="438" spans="1:6" ht="25.5" hidden="1" customHeight="1" x14ac:dyDescent="0.25">
      <c r="A438" s="26"/>
      <c r="B438" s="26"/>
      <c r="C438" s="26"/>
      <c r="D438" s="26"/>
      <c r="E438" s="27"/>
      <c r="F438" s="54"/>
    </row>
    <row r="439" spans="1:6" ht="25.5" hidden="1" customHeight="1" x14ac:dyDescent="0.25">
      <c r="A439" s="26"/>
      <c r="B439" s="26"/>
      <c r="C439" s="26"/>
      <c r="D439" s="26"/>
      <c r="E439" s="28"/>
      <c r="F439" s="54"/>
    </row>
    <row r="440" spans="1:6" ht="25.5" hidden="1" customHeight="1" x14ac:dyDescent="0.25">
      <c r="A440" s="26"/>
      <c r="B440" s="26"/>
      <c r="C440" s="26"/>
      <c r="D440" s="26"/>
      <c r="E440" s="27"/>
      <c r="F440" s="54"/>
    </row>
    <row r="441" spans="1:6" ht="25.5" hidden="1" customHeight="1" x14ac:dyDescent="0.25">
      <c r="A441" s="26"/>
      <c r="B441" s="26"/>
      <c r="C441" s="26"/>
      <c r="D441" s="26"/>
      <c r="E441" s="27"/>
      <c r="F441" s="54"/>
    </row>
    <row r="442" spans="1:6" ht="25.5" hidden="1" customHeight="1" x14ac:dyDescent="0.25">
      <c r="A442" s="26"/>
      <c r="B442" s="26"/>
      <c r="C442" s="26"/>
      <c r="D442" s="26"/>
      <c r="E442" s="27"/>
      <c r="F442" s="54"/>
    </row>
    <row r="443" spans="1:6" ht="25.5" hidden="1" customHeight="1" x14ac:dyDescent="0.25">
      <c r="A443" s="26"/>
      <c r="B443" s="26"/>
      <c r="C443" s="26"/>
      <c r="D443" s="26"/>
      <c r="E443" s="27"/>
      <c r="F443" s="54"/>
    </row>
    <row r="444" spans="1:6" ht="25.5" hidden="1" customHeight="1" x14ac:dyDescent="0.25">
      <c r="A444" s="26"/>
      <c r="B444" s="26"/>
      <c r="C444" s="26"/>
      <c r="D444" s="26"/>
      <c r="E444" s="27"/>
      <c r="F444" s="54"/>
    </row>
    <row r="445" spans="1:6" ht="25.5" hidden="1" customHeight="1" x14ac:dyDescent="0.25">
      <c r="A445" s="26"/>
      <c r="B445" s="26"/>
      <c r="C445" s="26"/>
      <c r="D445" s="26"/>
      <c r="E445" s="27"/>
      <c r="F445" s="54"/>
    </row>
    <row r="446" spans="1:6" ht="25.5" hidden="1" customHeight="1" x14ac:dyDescent="0.25">
      <c r="A446" s="26"/>
      <c r="B446" s="26"/>
      <c r="C446" s="26"/>
      <c r="D446" s="26"/>
      <c r="E446" s="28"/>
      <c r="F446" s="54"/>
    </row>
    <row r="447" spans="1:6" ht="25.5" hidden="1" customHeight="1" x14ac:dyDescent="0.25">
      <c r="A447" s="26"/>
      <c r="B447" s="26"/>
      <c r="C447" s="26"/>
      <c r="D447" s="26"/>
      <c r="E447" s="27"/>
      <c r="F447" s="54"/>
    </row>
    <row r="448" spans="1:6" ht="25.5" hidden="1" customHeight="1" x14ac:dyDescent="0.25">
      <c r="A448" s="26"/>
      <c r="B448" s="26"/>
      <c r="C448" s="26"/>
      <c r="D448" s="26"/>
      <c r="E448" s="27"/>
      <c r="F448" s="54"/>
    </row>
    <row r="449" spans="1:6" ht="25.5" hidden="1" customHeight="1" x14ac:dyDescent="0.25">
      <c r="A449" s="26"/>
      <c r="B449" s="26"/>
      <c r="C449" s="26"/>
      <c r="D449" s="26"/>
      <c r="E449" s="27"/>
      <c r="F449" s="54"/>
    </row>
    <row r="450" spans="1:6" ht="25.5" hidden="1" customHeight="1" x14ac:dyDescent="0.25">
      <c r="A450" s="26"/>
      <c r="B450" s="26"/>
      <c r="C450" s="26"/>
      <c r="D450" s="26"/>
      <c r="E450" s="27"/>
      <c r="F450" s="54"/>
    </row>
    <row r="451" spans="1:6" ht="25.5" hidden="1" customHeight="1" x14ac:dyDescent="0.25">
      <c r="A451" s="26"/>
      <c r="B451" s="26"/>
      <c r="C451" s="26"/>
      <c r="D451" s="26"/>
      <c r="E451" s="27"/>
      <c r="F451" s="54"/>
    </row>
    <row r="452" spans="1:6" ht="25.5" hidden="1" customHeight="1" x14ac:dyDescent="0.25">
      <c r="A452" s="26"/>
      <c r="B452" s="26"/>
      <c r="C452" s="26"/>
      <c r="D452" s="26"/>
      <c r="E452" s="27"/>
      <c r="F452" s="54"/>
    </row>
    <row r="453" spans="1:6" ht="25.5" hidden="1" customHeight="1" x14ac:dyDescent="0.25">
      <c r="A453" s="26"/>
      <c r="B453" s="26"/>
      <c r="C453" s="26"/>
      <c r="D453" s="26"/>
      <c r="E453" s="27"/>
      <c r="F453" s="54"/>
    </row>
    <row r="454" spans="1:6" ht="25.5" hidden="1" customHeight="1" x14ac:dyDescent="0.25">
      <c r="A454" s="26"/>
      <c r="B454" s="26"/>
      <c r="C454" s="26"/>
      <c r="D454" s="26"/>
      <c r="E454" s="27"/>
      <c r="F454" s="54"/>
    </row>
    <row r="455" spans="1:6" ht="25.5" hidden="1" customHeight="1" x14ac:dyDescent="0.25">
      <c r="A455" s="26"/>
      <c r="B455" s="26"/>
      <c r="C455" s="26"/>
      <c r="D455" s="26"/>
      <c r="E455" s="27"/>
      <c r="F455" s="54"/>
    </row>
    <row r="456" spans="1:6" ht="25.5" hidden="1" customHeight="1" x14ac:dyDescent="0.25">
      <c r="A456" s="26"/>
      <c r="B456" s="26"/>
      <c r="C456" s="26"/>
      <c r="D456" s="26"/>
      <c r="E456" s="28"/>
      <c r="F456" s="54"/>
    </row>
    <row r="457" spans="1:6" ht="25.5" hidden="1" customHeight="1" x14ac:dyDescent="0.25">
      <c r="A457" s="26"/>
      <c r="B457" s="26"/>
      <c r="C457" s="26"/>
      <c r="D457" s="26"/>
      <c r="E457" s="27"/>
      <c r="F457" s="54"/>
    </row>
    <row r="458" spans="1:6" ht="25.5" hidden="1" customHeight="1" x14ac:dyDescent="0.25">
      <c r="A458" s="26"/>
      <c r="B458" s="26"/>
      <c r="C458" s="26"/>
      <c r="D458" s="26"/>
      <c r="E458" s="27"/>
      <c r="F458" s="54"/>
    </row>
    <row r="459" spans="1:6" ht="25.5" hidden="1" customHeight="1" x14ac:dyDescent="0.25">
      <c r="A459" s="26"/>
      <c r="B459" s="26"/>
      <c r="C459" s="26"/>
      <c r="D459" s="26"/>
      <c r="E459" s="27"/>
      <c r="F459" s="54"/>
    </row>
    <row r="460" spans="1:6" ht="25.5" hidden="1" customHeight="1" x14ac:dyDescent="0.25">
      <c r="A460" s="26"/>
      <c r="B460" s="26"/>
      <c r="C460" s="26"/>
      <c r="D460" s="26"/>
      <c r="E460" s="27"/>
      <c r="F460" s="54"/>
    </row>
    <row r="461" spans="1:6" ht="25.5" hidden="1" customHeight="1" x14ac:dyDescent="0.25">
      <c r="A461" s="26"/>
      <c r="B461" s="26"/>
      <c r="C461" s="26"/>
      <c r="D461" s="26"/>
      <c r="E461" s="27"/>
      <c r="F461" s="54"/>
    </row>
    <row r="462" spans="1:6" ht="25.5" hidden="1" customHeight="1" x14ac:dyDescent="0.25">
      <c r="A462" s="26"/>
      <c r="B462" s="26"/>
      <c r="C462" s="26"/>
      <c r="D462" s="26"/>
      <c r="E462" s="27"/>
      <c r="F462" s="54"/>
    </row>
    <row r="463" spans="1:6" ht="25.5" hidden="1" customHeight="1" x14ac:dyDescent="0.25">
      <c r="A463" s="26"/>
      <c r="B463" s="26"/>
      <c r="C463" s="26"/>
      <c r="D463" s="26"/>
      <c r="E463" s="27"/>
      <c r="F463" s="54"/>
    </row>
    <row r="464" spans="1:6" ht="25.5" hidden="1" customHeight="1" x14ac:dyDescent="0.25">
      <c r="A464" s="26"/>
      <c r="B464" s="26"/>
      <c r="C464" s="26"/>
      <c r="D464" s="26"/>
      <c r="E464" s="27"/>
      <c r="F464" s="54"/>
    </row>
    <row r="465" spans="1:6" ht="25.5" hidden="1" customHeight="1" x14ac:dyDescent="0.25">
      <c r="A465" s="26"/>
      <c r="B465" s="26"/>
      <c r="C465" s="26"/>
      <c r="D465" s="26"/>
      <c r="E465" s="27"/>
      <c r="F465" s="54"/>
    </row>
    <row r="466" spans="1:6" ht="25.5" hidden="1" customHeight="1" x14ac:dyDescent="0.25">
      <c r="A466" s="26"/>
      <c r="B466" s="26"/>
      <c r="C466" s="26"/>
      <c r="D466" s="26"/>
      <c r="E466" s="28"/>
      <c r="F466" s="54"/>
    </row>
    <row r="467" spans="1:6" ht="25.5" hidden="1" customHeight="1" x14ac:dyDescent="0.25">
      <c r="A467" s="26"/>
      <c r="B467" s="26"/>
      <c r="C467" s="26"/>
      <c r="D467" s="26"/>
      <c r="E467" s="27"/>
      <c r="F467" s="54"/>
    </row>
    <row r="468" spans="1:6" ht="25.5" hidden="1" customHeight="1" x14ac:dyDescent="0.25">
      <c r="A468" s="26"/>
      <c r="B468" s="26"/>
      <c r="C468" s="26"/>
      <c r="D468" s="26"/>
      <c r="E468" s="27"/>
      <c r="F468" s="54"/>
    </row>
    <row r="469" spans="1:6" ht="25.5" hidden="1" customHeight="1" x14ac:dyDescent="0.25">
      <c r="A469" s="26"/>
      <c r="B469" s="26"/>
      <c r="C469" s="26"/>
      <c r="D469" s="26"/>
      <c r="E469" s="28"/>
      <c r="F469" s="54"/>
    </row>
    <row r="470" spans="1:6" ht="25.5" hidden="1" customHeight="1" x14ac:dyDescent="0.25">
      <c r="A470" s="26"/>
      <c r="B470" s="26"/>
      <c r="C470" s="26"/>
      <c r="D470" s="26"/>
      <c r="E470" s="27"/>
      <c r="F470" s="54"/>
    </row>
    <row r="471" spans="1:6" ht="25.5" hidden="1" customHeight="1" x14ac:dyDescent="0.25">
      <c r="A471" s="26"/>
      <c r="B471" s="26"/>
      <c r="C471" s="26"/>
      <c r="D471" s="26"/>
      <c r="E471" s="27"/>
      <c r="F471" s="54"/>
    </row>
    <row r="472" spans="1:6" ht="25.5" hidden="1" customHeight="1" x14ac:dyDescent="0.25">
      <c r="A472" s="26"/>
      <c r="B472" s="26"/>
      <c r="C472" s="26"/>
      <c r="D472" s="26"/>
      <c r="E472" s="27"/>
      <c r="F472" s="54"/>
    </row>
    <row r="473" spans="1:6" ht="25.5" hidden="1" customHeight="1" x14ac:dyDescent="0.25">
      <c r="A473" s="26"/>
      <c r="B473" s="26"/>
      <c r="C473" s="26"/>
      <c r="D473" s="26"/>
      <c r="E473" s="28"/>
      <c r="F473" s="54"/>
    </row>
    <row r="474" spans="1:6" ht="25.5" hidden="1" customHeight="1" x14ac:dyDescent="0.25">
      <c r="A474" s="26"/>
      <c r="B474" s="26"/>
      <c r="C474" s="26"/>
      <c r="D474" s="26"/>
      <c r="E474" s="28"/>
      <c r="F474" s="54"/>
    </row>
    <row r="475" spans="1:6" ht="25.5" hidden="1" customHeight="1" x14ac:dyDescent="0.25">
      <c r="A475" s="26"/>
      <c r="B475" s="26"/>
      <c r="C475" s="26"/>
      <c r="D475" s="26"/>
      <c r="E475" s="27"/>
      <c r="F475" s="54"/>
    </row>
    <row r="476" spans="1:6" ht="25.5" hidden="1" customHeight="1" x14ac:dyDescent="0.25">
      <c r="A476" s="26"/>
      <c r="B476" s="26"/>
      <c r="C476" s="26"/>
      <c r="D476" s="26"/>
      <c r="E476" s="27"/>
      <c r="F476" s="54"/>
    </row>
    <row r="477" spans="1:6" ht="25.5" hidden="1" customHeight="1" x14ac:dyDescent="0.25">
      <c r="A477" s="26"/>
      <c r="B477" s="26"/>
      <c r="C477" s="26"/>
      <c r="D477" s="26"/>
      <c r="E477" s="27"/>
      <c r="F477" s="54"/>
    </row>
    <row r="478" spans="1:6" ht="25.5" hidden="1" customHeight="1" x14ac:dyDescent="0.25">
      <c r="A478" s="26"/>
      <c r="B478" s="26"/>
      <c r="C478" s="26"/>
      <c r="D478" s="26"/>
      <c r="E478" s="27"/>
      <c r="F478" s="54"/>
    </row>
    <row r="479" spans="1:6" ht="25.5" hidden="1" customHeight="1" x14ac:dyDescent="0.25">
      <c r="A479" s="26"/>
      <c r="B479" s="26"/>
      <c r="C479" s="26"/>
      <c r="D479" s="26"/>
      <c r="E479" s="27"/>
      <c r="F479" s="54"/>
    </row>
    <row r="480" spans="1:6" ht="25.5" hidden="1" customHeight="1" x14ac:dyDescent="0.25">
      <c r="A480" s="26"/>
      <c r="B480" s="26"/>
      <c r="C480" s="26"/>
      <c r="D480" s="26"/>
      <c r="E480" s="27"/>
      <c r="F480" s="54"/>
    </row>
    <row r="481" spans="1:6" ht="25.5" hidden="1" customHeight="1" x14ac:dyDescent="0.25">
      <c r="A481" s="26"/>
      <c r="B481" s="26"/>
      <c r="C481" s="26"/>
      <c r="D481" s="26"/>
      <c r="E481" s="28"/>
      <c r="F481" s="54"/>
    </row>
    <row r="482" spans="1:6" ht="25.5" hidden="1" customHeight="1" x14ac:dyDescent="0.25">
      <c r="A482" s="26"/>
      <c r="B482" s="26"/>
      <c r="C482" s="26"/>
      <c r="D482" s="26"/>
      <c r="E482" s="27"/>
      <c r="F482" s="54"/>
    </row>
    <row r="483" spans="1:6" ht="25.5" hidden="1" customHeight="1" x14ac:dyDescent="0.25">
      <c r="A483" s="26"/>
      <c r="B483" s="26"/>
      <c r="C483" s="26"/>
      <c r="D483" s="26"/>
      <c r="E483" s="27"/>
      <c r="F483" s="54"/>
    </row>
    <row r="484" spans="1:6" ht="25.5" hidden="1" customHeight="1" x14ac:dyDescent="0.25">
      <c r="A484" s="26"/>
      <c r="B484" s="26"/>
      <c r="C484" s="26"/>
      <c r="D484" s="26"/>
      <c r="E484" s="27"/>
      <c r="F484" s="54"/>
    </row>
    <row r="485" spans="1:6" ht="25.5" hidden="1" customHeight="1" x14ac:dyDescent="0.25">
      <c r="A485" s="26"/>
      <c r="B485" s="26"/>
      <c r="C485" s="26"/>
      <c r="D485" s="26"/>
      <c r="E485" s="27"/>
      <c r="F485" s="54"/>
    </row>
    <row r="486" spans="1:6" ht="25.5" hidden="1" customHeight="1" x14ac:dyDescent="0.25">
      <c r="A486" s="26"/>
      <c r="B486" s="26"/>
      <c r="C486" s="26"/>
      <c r="D486" s="26"/>
      <c r="E486" s="27"/>
      <c r="F486" s="54"/>
    </row>
    <row r="487" spans="1:6" ht="25.5" hidden="1" customHeight="1" x14ac:dyDescent="0.25">
      <c r="A487" s="26"/>
      <c r="B487" s="26"/>
      <c r="C487" s="26"/>
      <c r="D487" s="26"/>
      <c r="E487" s="28"/>
      <c r="F487" s="54"/>
    </row>
    <row r="488" spans="1:6" ht="25.5" hidden="1" customHeight="1" x14ac:dyDescent="0.25">
      <c r="A488" s="26"/>
      <c r="B488" s="26"/>
      <c r="C488" s="26"/>
      <c r="D488" s="26"/>
      <c r="E488" s="27"/>
      <c r="F488" s="54"/>
    </row>
    <row r="489" spans="1:6" ht="25.5" hidden="1" customHeight="1" x14ac:dyDescent="0.25">
      <c r="A489" s="26"/>
      <c r="B489" s="26"/>
      <c r="C489" s="26"/>
      <c r="D489" s="26"/>
      <c r="E489" s="27"/>
      <c r="F489" s="54"/>
    </row>
    <row r="490" spans="1:6" ht="25.5" hidden="1" customHeight="1" x14ac:dyDescent="0.25">
      <c r="A490" s="26"/>
      <c r="B490" s="26"/>
      <c r="C490" s="26"/>
      <c r="D490" s="26"/>
      <c r="E490" s="27"/>
      <c r="F490" s="54"/>
    </row>
    <row r="491" spans="1:6" ht="25.5" hidden="1" customHeight="1" x14ac:dyDescent="0.25">
      <c r="A491" s="26"/>
      <c r="B491" s="26"/>
      <c r="C491" s="26"/>
      <c r="D491" s="26"/>
      <c r="E491" s="28"/>
      <c r="F491" s="54"/>
    </row>
    <row r="492" spans="1:6" ht="25.5" hidden="1" customHeight="1" x14ac:dyDescent="0.25">
      <c r="A492" s="26"/>
      <c r="B492" s="26"/>
      <c r="C492" s="26"/>
      <c r="D492" s="26"/>
      <c r="E492" s="28"/>
      <c r="F492" s="54"/>
    </row>
    <row r="493" spans="1:6" ht="25.5" hidden="1" customHeight="1" x14ac:dyDescent="0.25">
      <c r="A493" s="26"/>
      <c r="B493" s="26"/>
      <c r="C493" s="26"/>
      <c r="D493" s="26"/>
      <c r="E493" s="27"/>
      <c r="F493" s="54"/>
    </row>
    <row r="494" spans="1:6" ht="25.5" hidden="1" customHeight="1" x14ac:dyDescent="0.25">
      <c r="A494" s="26"/>
      <c r="B494" s="26"/>
      <c r="C494" s="26"/>
      <c r="D494" s="26"/>
      <c r="E494" s="27"/>
      <c r="F494" s="54"/>
    </row>
    <row r="495" spans="1:6" ht="25.5" hidden="1" customHeight="1" x14ac:dyDescent="0.25">
      <c r="A495" s="26"/>
      <c r="B495" s="26"/>
      <c r="C495" s="26"/>
      <c r="D495" s="26"/>
      <c r="E495" s="27"/>
      <c r="F495" s="54"/>
    </row>
    <row r="496" spans="1:6" ht="25.5" hidden="1" customHeight="1" x14ac:dyDescent="0.25">
      <c r="A496" s="26"/>
      <c r="B496" s="26"/>
      <c r="C496" s="26"/>
      <c r="D496" s="26"/>
      <c r="E496" s="27"/>
      <c r="F496" s="54"/>
    </row>
    <row r="497" spans="1:6" ht="25.5" hidden="1" customHeight="1" x14ac:dyDescent="0.25">
      <c r="A497" s="26"/>
      <c r="B497" s="26"/>
      <c r="C497" s="26"/>
      <c r="D497" s="26"/>
      <c r="E497" s="27"/>
      <c r="F497" s="54"/>
    </row>
    <row r="498" spans="1:6" ht="25.5" hidden="1" customHeight="1" x14ac:dyDescent="0.25">
      <c r="A498" s="26"/>
      <c r="B498" s="26"/>
      <c r="C498" s="26"/>
      <c r="D498" s="26"/>
      <c r="E498" s="27"/>
      <c r="F498" s="54"/>
    </row>
    <row r="499" spans="1:6" ht="25.5" hidden="1" customHeight="1" x14ac:dyDescent="0.25">
      <c r="A499" s="26"/>
      <c r="B499" s="26"/>
      <c r="C499" s="26"/>
      <c r="D499" s="26"/>
      <c r="E499" s="27"/>
      <c r="F499" s="54"/>
    </row>
    <row r="500" spans="1:6" ht="25.5" hidden="1" customHeight="1" x14ac:dyDescent="0.25">
      <c r="A500" s="26"/>
      <c r="B500" s="26"/>
      <c r="C500" s="26"/>
      <c r="D500" s="26"/>
      <c r="E500" s="27"/>
      <c r="F500" s="54"/>
    </row>
    <row r="501" spans="1:6" ht="25.5" hidden="1" customHeight="1" x14ac:dyDescent="0.25">
      <c r="A501" s="26"/>
      <c r="B501" s="26"/>
      <c r="C501" s="26"/>
      <c r="D501" s="26"/>
      <c r="E501" s="28"/>
      <c r="F501" s="54"/>
    </row>
    <row r="502" spans="1:6" ht="25.5" hidden="1" customHeight="1" x14ac:dyDescent="0.25">
      <c r="A502" s="26"/>
      <c r="B502" s="26"/>
      <c r="C502" s="26"/>
      <c r="D502" s="26"/>
      <c r="E502" s="27"/>
      <c r="F502" s="54"/>
    </row>
    <row r="503" spans="1:6" ht="25.5" hidden="1" customHeight="1" x14ac:dyDescent="0.25">
      <c r="A503" s="26"/>
      <c r="B503" s="26"/>
      <c r="C503" s="26"/>
      <c r="D503" s="26"/>
      <c r="E503" s="27"/>
      <c r="F503" s="54"/>
    </row>
    <row r="504" spans="1:6" ht="25.5" hidden="1" customHeight="1" x14ac:dyDescent="0.25">
      <c r="A504" s="26"/>
      <c r="B504" s="26"/>
      <c r="C504" s="26"/>
      <c r="D504" s="26"/>
      <c r="E504" s="27"/>
      <c r="F504" s="54"/>
    </row>
    <row r="505" spans="1:6" ht="25.5" hidden="1" customHeight="1" x14ac:dyDescent="0.25">
      <c r="A505" s="26"/>
      <c r="B505" s="26"/>
      <c r="C505" s="26"/>
      <c r="D505" s="26"/>
      <c r="E505" s="27"/>
      <c r="F505" s="54"/>
    </row>
    <row r="506" spans="1:6" ht="25.5" hidden="1" customHeight="1" x14ac:dyDescent="0.25">
      <c r="A506" s="26"/>
      <c r="B506" s="26"/>
      <c r="C506" s="26"/>
      <c r="D506" s="26"/>
      <c r="E506" s="27"/>
      <c r="F506" s="54"/>
    </row>
    <row r="507" spans="1:6" ht="25.5" hidden="1" customHeight="1" x14ac:dyDescent="0.25">
      <c r="A507" s="26"/>
      <c r="B507" s="26"/>
      <c r="C507" s="26"/>
      <c r="D507" s="26"/>
      <c r="E507" s="27"/>
      <c r="F507" s="54"/>
    </row>
    <row r="508" spans="1:6" ht="25.5" hidden="1" customHeight="1" x14ac:dyDescent="0.25">
      <c r="A508" s="26"/>
      <c r="B508" s="26"/>
      <c r="C508" s="26"/>
      <c r="D508" s="26"/>
      <c r="E508" s="27"/>
      <c r="F508" s="54"/>
    </row>
    <row r="509" spans="1:6" ht="25.5" hidden="1" customHeight="1" x14ac:dyDescent="0.25">
      <c r="A509" s="26"/>
      <c r="B509" s="26"/>
      <c r="C509" s="26"/>
      <c r="D509" s="26"/>
      <c r="E509" s="27"/>
      <c r="F509" s="54"/>
    </row>
    <row r="510" spans="1:6" ht="25.5" hidden="1" customHeight="1" x14ac:dyDescent="0.25">
      <c r="A510" s="26"/>
      <c r="B510" s="26"/>
      <c r="C510" s="26"/>
      <c r="D510" s="26"/>
      <c r="E510" s="28"/>
      <c r="F510" s="54"/>
    </row>
    <row r="511" spans="1:6" ht="25.5" hidden="1" customHeight="1" x14ac:dyDescent="0.25">
      <c r="A511" s="26"/>
      <c r="B511" s="26"/>
      <c r="C511" s="26"/>
      <c r="D511" s="26"/>
      <c r="E511" s="27"/>
      <c r="F511" s="54"/>
    </row>
    <row r="512" spans="1:6" ht="25.5" hidden="1" customHeight="1" x14ac:dyDescent="0.25">
      <c r="A512" s="26"/>
      <c r="B512" s="26"/>
      <c r="C512" s="26"/>
      <c r="D512" s="26"/>
      <c r="E512" s="27"/>
      <c r="F512" s="54"/>
    </row>
    <row r="513" spans="1:6" ht="25.5" hidden="1" customHeight="1" x14ac:dyDescent="0.25">
      <c r="A513" s="26"/>
      <c r="B513" s="26"/>
      <c r="C513" s="26"/>
      <c r="D513" s="26"/>
      <c r="E513" s="28"/>
      <c r="F513" s="54"/>
    </row>
    <row r="514" spans="1:6" ht="25.5" hidden="1" customHeight="1" x14ac:dyDescent="0.25">
      <c r="A514" s="26"/>
      <c r="B514" s="26"/>
      <c r="C514" s="26"/>
      <c r="D514" s="26"/>
      <c r="E514" s="27"/>
      <c r="F514" s="54"/>
    </row>
    <row r="515" spans="1:6" ht="25.5" hidden="1" customHeight="1" x14ac:dyDescent="0.25">
      <c r="A515" s="26"/>
      <c r="B515" s="26"/>
      <c r="C515" s="26"/>
      <c r="D515" s="26"/>
      <c r="E515" s="27"/>
      <c r="F515" s="54"/>
    </row>
    <row r="516" spans="1:6" ht="25.5" hidden="1" customHeight="1" x14ac:dyDescent="0.25">
      <c r="A516" s="26"/>
      <c r="B516" s="26"/>
      <c r="C516" s="26"/>
      <c r="D516" s="26"/>
      <c r="E516" s="28"/>
      <c r="F516" s="54"/>
    </row>
    <row r="517" spans="1:6" ht="25.5" hidden="1" customHeight="1" x14ac:dyDescent="0.25">
      <c r="A517" s="26"/>
      <c r="B517" s="26"/>
      <c r="C517" s="26"/>
      <c r="D517" s="26"/>
      <c r="E517" s="27"/>
      <c r="F517" s="54"/>
    </row>
    <row r="518" spans="1:6" ht="25.5" hidden="1" customHeight="1" x14ac:dyDescent="0.25">
      <c r="A518" s="26"/>
      <c r="B518" s="26"/>
      <c r="C518" s="26"/>
      <c r="D518" s="26"/>
      <c r="E518" s="27"/>
      <c r="F518" s="54"/>
    </row>
    <row r="519" spans="1:6" ht="25.5" hidden="1" customHeight="1" x14ac:dyDescent="0.25">
      <c r="A519" s="26"/>
      <c r="B519" s="26"/>
      <c r="C519" s="26"/>
      <c r="D519" s="26"/>
      <c r="E519" s="28"/>
      <c r="F519" s="54"/>
    </row>
    <row r="520" spans="1:6" ht="25.5" hidden="1" customHeight="1" x14ac:dyDescent="0.25">
      <c r="A520" s="26"/>
      <c r="B520" s="26"/>
      <c r="C520" s="26"/>
      <c r="D520" s="26"/>
      <c r="E520" s="27"/>
    </row>
    <row r="521" spans="1:6" ht="25.5" hidden="1" customHeight="1" x14ac:dyDescent="0.25">
      <c r="A521" s="26"/>
      <c r="B521" s="26"/>
      <c r="C521" s="26"/>
      <c r="D521" s="26"/>
      <c r="E521" s="27"/>
    </row>
    <row r="522" spans="1:6" ht="25.5" hidden="1" customHeight="1" x14ac:dyDescent="0.25">
      <c r="A522" s="26"/>
      <c r="B522" s="26"/>
      <c r="C522" s="26"/>
      <c r="D522" s="26"/>
      <c r="E522" s="28"/>
    </row>
    <row r="523" spans="1:6" ht="25.5" hidden="1" customHeight="1" x14ac:dyDescent="0.25">
      <c r="A523" s="26"/>
      <c r="B523" s="26"/>
      <c r="C523" s="26"/>
      <c r="D523" s="26"/>
      <c r="E523" s="27"/>
    </row>
    <row r="524" spans="1:6" ht="15" hidden="1" customHeight="1" x14ac:dyDescent="0.25"/>
    <row r="525" spans="1:6" ht="15" hidden="1" customHeight="1" x14ac:dyDescent="0.25"/>
  </sheetData>
  <sheetProtection algorithmName="SHA-512" hashValue="GEi6KxmIWY1L8KJd9qEZNdw0OjqqMOU6JvvmjasSFd1vfDAPsde3ros18FmCgfPp7MmLpv8YaBN4t6Ricq7t2Q==" saltValue="Es2vVCjKdajlOCBFQQPXqg==" spinCount="100000"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topLeftCell="A4" zoomScale="110" zoomScaleNormal="110" workbookViewId="0">
      <selection activeCell="C6" sqref="C6"/>
    </sheetView>
  </sheetViews>
  <sheetFormatPr baseColWidth="10" defaultColWidth="0" defaultRowHeight="15" customHeight="1" zeroHeight="1" x14ac:dyDescent="0.2"/>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x14ac:dyDescent="0.2">
      <c r="A1" s="517" t="s">
        <v>1105</v>
      </c>
      <c r="B1" s="517"/>
      <c r="C1" s="517"/>
      <c r="D1" s="517"/>
      <c r="E1" s="517"/>
      <c r="F1" s="517"/>
      <c r="G1" s="517"/>
    </row>
    <row r="2" spans="1:7" ht="15.75" x14ac:dyDescent="0.25">
      <c r="A2" s="522" t="str">
        <f>'ESTIMACIÓN DE INGRESOS'!A2:C2</f>
        <v>Nombre del Municipio: Tecalitlán</v>
      </c>
      <c r="B2" s="522"/>
      <c r="C2" s="522"/>
      <c r="D2" s="522"/>
      <c r="E2" s="522"/>
      <c r="F2" s="522"/>
      <c r="G2" s="522"/>
    </row>
    <row r="3" spans="1:7" ht="49.5" customHeight="1" x14ac:dyDescent="0.2">
      <c r="A3" s="518"/>
      <c r="B3" s="519"/>
      <c r="C3" s="395" t="s">
        <v>66</v>
      </c>
      <c r="D3" s="395" t="s">
        <v>1056</v>
      </c>
      <c r="E3" s="395" t="s">
        <v>1069</v>
      </c>
      <c r="F3" s="395" t="s">
        <v>1070</v>
      </c>
      <c r="G3" s="395" t="s">
        <v>1071</v>
      </c>
    </row>
    <row r="4" spans="1:7" ht="6" customHeight="1" x14ac:dyDescent="0.25">
      <c r="A4" s="396"/>
      <c r="B4" s="397"/>
      <c r="C4" s="398"/>
      <c r="D4" s="398"/>
      <c r="E4" s="398"/>
      <c r="F4" s="398"/>
      <c r="G4" s="398"/>
    </row>
    <row r="5" spans="1:7" s="344" customFormat="1" ht="14.45" customHeight="1" x14ac:dyDescent="0.2">
      <c r="A5" s="515" t="s">
        <v>1057</v>
      </c>
      <c r="B5" s="516"/>
      <c r="C5" s="334"/>
      <c r="D5" s="334"/>
      <c r="E5" s="334"/>
      <c r="F5" s="334"/>
      <c r="G5" s="334"/>
    </row>
    <row r="6" spans="1:7" s="344" customFormat="1" ht="30" x14ac:dyDescent="0.25">
      <c r="A6" s="394"/>
      <c r="B6" s="399" t="s">
        <v>1103</v>
      </c>
      <c r="C6" s="400"/>
      <c r="D6" s="401"/>
      <c r="E6" s="400"/>
      <c r="F6" s="400"/>
      <c r="G6" s="400"/>
    </row>
    <row r="7" spans="1:7" s="344" customFormat="1" x14ac:dyDescent="0.25">
      <c r="A7" s="394"/>
      <c r="B7" s="402" t="s">
        <v>1104</v>
      </c>
      <c r="C7" s="403"/>
      <c r="D7" s="404"/>
      <c r="E7" s="403"/>
      <c r="F7" s="403"/>
      <c r="G7" s="403"/>
    </row>
    <row r="8" spans="1:7" s="344" customFormat="1" ht="14.45" customHeight="1" x14ac:dyDescent="0.2">
      <c r="A8" s="515" t="s">
        <v>1072</v>
      </c>
      <c r="B8" s="516"/>
      <c r="C8" s="334"/>
      <c r="D8" s="334"/>
      <c r="E8" s="334"/>
      <c r="F8" s="334"/>
      <c r="G8" s="334"/>
    </row>
    <row r="9" spans="1:7" s="344" customFormat="1" x14ac:dyDescent="0.25">
      <c r="A9" s="394"/>
      <c r="B9" s="393" t="s">
        <v>1058</v>
      </c>
      <c r="C9" s="334"/>
      <c r="D9" s="334"/>
      <c r="E9" s="334"/>
      <c r="F9" s="334"/>
      <c r="G9" s="334"/>
    </row>
    <row r="10" spans="1:7" s="344" customFormat="1" x14ac:dyDescent="0.25">
      <c r="A10" s="394"/>
      <c r="B10" s="402" t="s">
        <v>1125</v>
      </c>
      <c r="C10" s="403"/>
      <c r="D10" s="404"/>
      <c r="E10" s="403"/>
      <c r="F10" s="403"/>
      <c r="G10" s="403"/>
    </row>
    <row r="11" spans="1:7" s="344" customFormat="1" x14ac:dyDescent="0.25">
      <c r="A11" s="394"/>
      <c r="B11" s="402" t="s">
        <v>1124</v>
      </c>
      <c r="C11" s="403"/>
      <c r="D11" s="404"/>
      <c r="E11" s="403"/>
      <c r="F11" s="403"/>
      <c r="G11" s="403"/>
    </row>
    <row r="12" spans="1:7" s="344" customFormat="1" x14ac:dyDescent="0.25">
      <c r="A12" s="394"/>
      <c r="B12" s="402" t="s">
        <v>1123</v>
      </c>
      <c r="C12" s="403"/>
      <c r="D12" s="404"/>
      <c r="E12" s="403"/>
      <c r="F12" s="403"/>
      <c r="G12" s="403"/>
    </row>
    <row r="13" spans="1:7" s="344" customFormat="1" x14ac:dyDescent="0.25">
      <c r="A13" s="394"/>
      <c r="B13" s="393" t="s">
        <v>1059</v>
      </c>
      <c r="C13" s="334"/>
      <c r="D13" s="334"/>
      <c r="E13" s="334"/>
      <c r="F13" s="334"/>
      <c r="G13" s="334"/>
    </row>
    <row r="14" spans="1:7" s="344" customFormat="1" x14ac:dyDescent="0.25">
      <c r="A14" s="394"/>
      <c r="B14" s="402" t="s">
        <v>1125</v>
      </c>
      <c r="C14" s="403"/>
      <c r="D14" s="404"/>
      <c r="E14" s="403"/>
      <c r="F14" s="403"/>
      <c r="G14" s="403"/>
    </row>
    <row r="15" spans="1:7" s="344" customFormat="1" x14ac:dyDescent="0.25">
      <c r="A15" s="394"/>
      <c r="B15" s="402" t="s">
        <v>1124</v>
      </c>
      <c r="C15" s="403"/>
      <c r="D15" s="404"/>
      <c r="E15" s="403"/>
      <c r="F15" s="403"/>
      <c r="G15" s="403"/>
    </row>
    <row r="16" spans="1:7" s="344" customFormat="1" x14ac:dyDescent="0.25">
      <c r="A16" s="394"/>
      <c r="B16" s="402" t="s">
        <v>1123</v>
      </c>
      <c r="C16" s="403"/>
      <c r="D16" s="404"/>
      <c r="E16" s="403"/>
      <c r="F16" s="403"/>
      <c r="G16" s="403"/>
    </row>
    <row r="17" spans="1:7" s="344" customFormat="1" x14ac:dyDescent="0.25">
      <c r="A17" s="394"/>
      <c r="B17" s="393" t="s">
        <v>1060</v>
      </c>
      <c r="C17" s="334"/>
      <c r="D17" s="334"/>
      <c r="E17" s="334"/>
      <c r="F17" s="334"/>
      <c r="G17" s="334"/>
    </row>
    <row r="18" spans="1:7" s="344" customFormat="1" x14ac:dyDescent="0.25">
      <c r="A18" s="394"/>
      <c r="B18" s="405" t="s">
        <v>1122</v>
      </c>
      <c r="C18" s="403"/>
      <c r="D18" s="404"/>
      <c r="E18" s="403"/>
      <c r="F18" s="403"/>
      <c r="G18" s="403"/>
    </row>
    <row r="19" spans="1:7" s="344" customFormat="1" ht="30" x14ac:dyDescent="0.25">
      <c r="A19" s="394"/>
      <c r="B19" s="405" t="s">
        <v>1121</v>
      </c>
      <c r="C19" s="403"/>
      <c r="D19" s="404"/>
      <c r="E19" s="403"/>
      <c r="F19" s="403"/>
      <c r="G19" s="403"/>
    </row>
    <row r="20" spans="1:7" s="344" customFormat="1" ht="30" x14ac:dyDescent="0.25">
      <c r="A20" s="394"/>
      <c r="B20" s="405" t="s">
        <v>1120</v>
      </c>
      <c r="C20" s="403"/>
      <c r="D20" s="404"/>
      <c r="E20" s="403"/>
      <c r="F20" s="403"/>
      <c r="G20" s="403"/>
    </row>
    <row r="21" spans="1:7" s="344" customFormat="1" x14ac:dyDescent="0.25">
      <c r="A21" s="394"/>
      <c r="B21" s="405" t="s">
        <v>1119</v>
      </c>
      <c r="C21" s="403"/>
      <c r="D21" s="404"/>
      <c r="E21" s="403"/>
      <c r="F21" s="403"/>
      <c r="G21" s="403"/>
    </row>
    <row r="22" spans="1:7" s="344" customFormat="1" x14ac:dyDescent="0.25">
      <c r="A22" s="394"/>
      <c r="B22" s="405" t="s">
        <v>1061</v>
      </c>
      <c r="C22" s="403"/>
      <c r="D22" s="404"/>
      <c r="E22" s="403"/>
      <c r="F22" s="403"/>
      <c r="G22" s="403"/>
    </row>
    <row r="23" spans="1:7" s="344" customFormat="1" x14ac:dyDescent="0.25">
      <c r="A23" s="394"/>
      <c r="B23" s="405" t="s">
        <v>1118</v>
      </c>
      <c r="C23" s="403"/>
      <c r="D23" s="404"/>
      <c r="E23" s="403"/>
      <c r="F23" s="403"/>
      <c r="G23" s="403"/>
    </row>
    <row r="24" spans="1:7" s="344" customFormat="1" ht="14.45" customHeight="1" x14ac:dyDescent="0.2">
      <c r="A24" s="515" t="s">
        <v>1073</v>
      </c>
      <c r="B24" s="516"/>
      <c r="C24" s="334"/>
      <c r="D24" s="334"/>
      <c r="E24" s="334"/>
      <c r="F24" s="334"/>
      <c r="G24" s="334"/>
    </row>
    <row r="25" spans="1:7" s="344" customFormat="1" x14ac:dyDescent="0.25">
      <c r="A25" s="406"/>
      <c r="B25" s="402" t="s">
        <v>1062</v>
      </c>
      <c r="C25" s="403"/>
      <c r="D25" s="404"/>
      <c r="E25" s="407"/>
      <c r="F25" s="403"/>
      <c r="G25" s="403"/>
    </row>
    <row r="26" spans="1:7" s="344" customFormat="1" ht="14.45" customHeight="1" x14ac:dyDescent="0.2">
      <c r="A26" s="515" t="s">
        <v>1074</v>
      </c>
      <c r="B26" s="516"/>
      <c r="C26" s="334"/>
      <c r="D26" s="334"/>
      <c r="E26" s="334"/>
      <c r="F26" s="334"/>
      <c r="G26" s="334"/>
    </row>
    <row r="27" spans="1:7" s="344" customFormat="1" x14ac:dyDescent="0.25">
      <c r="A27" s="394"/>
      <c r="B27" s="402" t="s">
        <v>1058</v>
      </c>
      <c r="C27" s="403"/>
      <c r="D27" s="404"/>
      <c r="E27" s="407"/>
      <c r="F27" s="403"/>
      <c r="G27" s="403"/>
    </row>
    <row r="28" spans="1:7" s="344" customFormat="1" x14ac:dyDescent="0.25">
      <c r="A28" s="394"/>
      <c r="B28" s="402" t="s">
        <v>1059</v>
      </c>
      <c r="C28" s="403"/>
      <c r="D28" s="404"/>
      <c r="E28" s="407"/>
      <c r="F28" s="403"/>
      <c r="G28" s="403"/>
    </row>
    <row r="29" spans="1:7" s="344" customFormat="1" x14ac:dyDescent="0.25">
      <c r="A29" s="394"/>
      <c r="B29" s="402" t="s">
        <v>1063</v>
      </c>
      <c r="C29" s="403"/>
      <c r="D29" s="404"/>
      <c r="E29" s="407"/>
      <c r="F29" s="403"/>
      <c r="G29" s="403"/>
    </row>
    <row r="30" spans="1:7" s="344" customFormat="1" ht="14.45" customHeight="1" x14ac:dyDescent="0.2">
      <c r="A30" s="515" t="s">
        <v>1117</v>
      </c>
      <c r="B30" s="516"/>
      <c r="C30" s="334"/>
      <c r="D30" s="334"/>
      <c r="E30" s="334"/>
      <c r="F30" s="334"/>
      <c r="G30" s="334"/>
    </row>
    <row r="31" spans="1:7" s="344" customFormat="1" x14ac:dyDescent="0.25">
      <c r="A31" s="406"/>
      <c r="B31" s="402" t="s">
        <v>1064</v>
      </c>
      <c r="C31" s="403"/>
      <c r="D31" s="404"/>
      <c r="E31" s="407"/>
      <c r="F31" s="403"/>
      <c r="G31" s="403"/>
    </row>
    <row r="32" spans="1:7" s="344" customFormat="1" x14ac:dyDescent="0.25">
      <c r="A32" s="406"/>
      <c r="B32" s="402" t="s">
        <v>1065</v>
      </c>
      <c r="C32" s="403"/>
      <c r="D32" s="404"/>
      <c r="E32" s="407"/>
      <c r="F32" s="403"/>
      <c r="G32" s="403"/>
    </row>
    <row r="33" spans="1:7" s="344" customFormat="1" x14ac:dyDescent="0.25">
      <c r="A33" s="408"/>
      <c r="B33" s="402" t="s">
        <v>1066</v>
      </c>
      <c r="C33" s="403"/>
      <c r="D33" s="404"/>
      <c r="E33" s="407"/>
      <c r="F33" s="403"/>
      <c r="G33" s="403"/>
    </row>
    <row r="34" spans="1:7" s="344" customFormat="1" ht="14.45" customHeight="1" x14ac:dyDescent="0.2">
      <c r="A34" s="515" t="s">
        <v>1116</v>
      </c>
      <c r="B34" s="516"/>
      <c r="C34" s="334"/>
      <c r="D34" s="334"/>
      <c r="E34" s="334"/>
      <c r="F34" s="334"/>
      <c r="G34" s="334"/>
    </row>
    <row r="35" spans="1:7" s="344" customFormat="1" ht="14.45" customHeight="1" x14ac:dyDescent="0.2">
      <c r="A35" s="515" t="s">
        <v>1115</v>
      </c>
      <c r="B35" s="516"/>
      <c r="C35" s="334"/>
      <c r="D35" s="334"/>
      <c r="E35" s="334"/>
      <c r="F35" s="334"/>
      <c r="G35" s="334"/>
    </row>
    <row r="36" spans="1:7" s="344" customFormat="1" x14ac:dyDescent="0.25">
      <c r="A36" s="394"/>
      <c r="B36" s="402" t="s">
        <v>1114</v>
      </c>
      <c r="C36" s="403"/>
      <c r="D36" s="404"/>
      <c r="E36" s="407"/>
      <c r="F36" s="403"/>
      <c r="G36" s="403"/>
    </row>
    <row r="37" spans="1:7" s="344" customFormat="1" x14ac:dyDescent="0.25">
      <c r="A37" s="394"/>
      <c r="B37" s="402" t="s">
        <v>1067</v>
      </c>
      <c r="C37" s="403"/>
      <c r="D37" s="404"/>
      <c r="E37" s="407"/>
      <c r="F37" s="403"/>
      <c r="G37" s="403"/>
    </row>
    <row r="38" spans="1:7" s="344" customFormat="1" x14ac:dyDescent="0.25">
      <c r="A38" s="394"/>
      <c r="B38" s="402" t="s">
        <v>1068</v>
      </c>
      <c r="C38" s="403"/>
      <c r="D38" s="404"/>
      <c r="E38" s="407"/>
      <c r="F38" s="403"/>
      <c r="G38" s="403"/>
    </row>
    <row r="39" spans="1:7" s="344" customFormat="1" ht="30.75" customHeight="1" x14ac:dyDescent="0.2">
      <c r="A39" s="520" t="s">
        <v>1113</v>
      </c>
      <c r="B39" s="521"/>
      <c r="C39" s="334"/>
      <c r="D39" s="334"/>
      <c r="E39" s="334"/>
      <c r="F39" s="334"/>
      <c r="G39" s="334"/>
    </row>
    <row r="40" spans="1:7" s="344" customFormat="1" x14ac:dyDescent="0.25">
      <c r="A40" s="394"/>
      <c r="B40" s="402" t="s">
        <v>1112</v>
      </c>
      <c r="C40" s="403"/>
      <c r="D40" s="404"/>
      <c r="E40" s="407"/>
      <c r="F40" s="403"/>
      <c r="G40" s="403"/>
    </row>
    <row r="41" spans="1:7" s="344" customFormat="1" x14ac:dyDescent="0.25">
      <c r="A41" s="394"/>
      <c r="B41" s="402" t="s">
        <v>1110</v>
      </c>
      <c r="C41" s="403"/>
      <c r="D41" s="404"/>
      <c r="E41" s="407"/>
      <c r="F41" s="403"/>
      <c r="G41" s="403"/>
    </row>
    <row r="42" spans="1:7" s="344" customFormat="1" x14ac:dyDescent="0.25">
      <c r="A42" s="406"/>
      <c r="B42" s="402" t="s">
        <v>1022</v>
      </c>
      <c r="C42" s="403"/>
      <c r="D42" s="404"/>
      <c r="E42" s="407"/>
      <c r="F42" s="403"/>
      <c r="G42" s="403"/>
    </row>
    <row r="43" spans="1:7" s="344" customFormat="1" ht="14.45" customHeight="1" x14ac:dyDescent="0.2">
      <c r="A43" s="515" t="s">
        <v>1075</v>
      </c>
      <c r="B43" s="516"/>
      <c r="C43" s="334"/>
      <c r="D43" s="334"/>
      <c r="E43" s="334"/>
      <c r="F43" s="334"/>
      <c r="G43" s="334"/>
    </row>
    <row r="44" spans="1:7" s="344" customFormat="1" x14ac:dyDescent="0.25">
      <c r="A44" s="394"/>
      <c r="B44" s="402" t="s">
        <v>1112</v>
      </c>
      <c r="C44" s="403"/>
      <c r="D44" s="404"/>
      <c r="E44" s="407"/>
      <c r="F44" s="403"/>
      <c r="G44" s="403"/>
    </row>
    <row r="45" spans="1:7" s="344" customFormat="1" x14ac:dyDescent="0.25">
      <c r="A45" s="394"/>
      <c r="B45" s="402" t="s">
        <v>1110</v>
      </c>
      <c r="C45" s="403"/>
      <c r="D45" s="404"/>
      <c r="E45" s="407"/>
      <c r="F45" s="403"/>
      <c r="G45" s="403"/>
    </row>
    <row r="46" spans="1:7" s="344" customFormat="1" ht="14.45" customHeight="1" x14ac:dyDescent="0.2">
      <c r="A46" s="515" t="s">
        <v>1111</v>
      </c>
      <c r="B46" s="516"/>
      <c r="C46" s="334"/>
      <c r="D46" s="334"/>
      <c r="E46" s="334"/>
      <c r="F46" s="334"/>
      <c r="G46" s="334"/>
    </row>
    <row r="47" spans="1:7" s="344" customFormat="1" x14ac:dyDescent="0.25">
      <c r="A47" s="394"/>
      <c r="B47" s="402" t="s">
        <v>1109</v>
      </c>
      <c r="C47" s="403"/>
      <c r="D47" s="404"/>
      <c r="E47" s="407"/>
      <c r="F47" s="403"/>
      <c r="G47" s="403"/>
    </row>
    <row r="48" spans="1:7" s="344" customFormat="1" x14ac:dyDescent="0.25">
      <c r="A48" s="394"/>
      <c r="B48" s="402" t="s">
        <v>1108</v>
      </c>
      <c r="C48" s="403"/>
      <c r="D48" s="404"/>
      <c r="E48" s="407"/>
      <c r="F48" s="403"/>
      <c r="G48" s="403"/>
    </row>
    <row r="49" spans="1:7" s="344" customFormat="1" ht="14.45" customHeight="1" x14ac:dyDescent="0.2">
      <c r="A49" s="515" t="s">
        <v>1076</v>
      </c>
      <c r="B49" s="516"/>
      <c r="C49" s="334"/>
      <c r="D49" s="334"/>
      <c r="E49" s="334"/>
      <c r="F49" s="334"/>
      <c r="G49" s="334"/>
    </row>
    <row r="50" spans="1:7" s="344" customFormat="1" x14ac:dyDescent="0.25">
      <c r="A50" s="394"/>
      <c r="B50" s="402" t="s">
        <v>1106</v>
      </c>
      <c r="C50" s="403"/>
      <c r="D50" s="404"/>
      <c r="E50" s="407"/>
      <c r="F50" s="403"/>
      <c r="G50" s="403"/>
    </row>
    <row r="51" spans="1:7" s="344" customFormat="1" x14ac:dyDescent="0.25">
      <c r="A51" s="408"/>
      <c r="B51" s="402" t="s">
        <v>1107</v>
      </c>
      <c r="C51" s="403"/>
      <c r="D51" s="404"/>
      <c r="E51" s="407"/>
      <c r="F51" s="403"/>
      <c r="G51" s="403"/>
    </row>
    <row r="52" spans="1:7" s="344" customFormat="1" ht="14.25" x14ac:dyDescent="0.2">
      <c r="A52" s="345"/>
      <c r="B52" s="346"/>
      <c r="C52" s="347"/>
      <c r="D52" s="348"/>
      <c r="E52" s="347"/>
      <c r="F52" s="347"/>
      <c r="G52" s="347"/>
    </row>
    <row r="53" spans="1:7" s="344" customFormat="1" ht="14.25" x14ac:dyDescent="0.2">
      <c r="A53" s="345"/>
      <c r="B53" s="346"/>
      <c r="C53" s="347"/>
      <c r="D53" s="348"/>
      <c r="E53" s="347"/>
      <c r="F53" s="347"/>
      <c r="G53" s="347"/>
    </row>
    <row r="54" spans="1:7" s="350" customFormat="1" x14ac:dyDescent="0.25">
      <c r="A54" s="349"/>
      <c r="B54" s="349"/>
      <c r="C54" s="347"/>
      <c r="D54" s="348"/>
      <c r="E54" s="347"/>
      <c r="F54" s="347"/>
      <c r="G54" s="347"/>
    </row>
    <row r="55" spans="1:7" s="350" customFormat="1" x14ac:dyDescent="0.25">
      <c r="A55" s="349"/>
      <c r="B55" s="349"/>
      <c r="C55" s="347"/>
      <c r="D55" s="348"/>
      <c r="E55" s="347"/>
      <c r="F55" s="347"/>
      <c r="G55" s="347"/>
    </row>
    <row r="56" spans="1:7" s="350" customFormat="1" x14ac:dyDescent="0.25">
      <c r="A56" s="349"/>
      <c r="B56" s="349"/>
      <c r="C56" s="347"/>
      <c r="D56" s="348"/>
      <c r="E56" s="347"/>
      <c r="F56" s="347"/>
      <c r="G56" s="347"/>
    </row>
    <row r="57" spans="1:7" s="351" customFormat="1" ht="15.75" x14ac:dyDescent="0.25">
      <c r="B57" s="358"/>
      <c r="C57" s="352"/>
      <c r="D57" s="352"/>
      <c r="E57" s="357"/>
      <c r="F57" s="352"/>
      <c r="G57" s="352"/>
    </row>
    <row r="58" spans="1:7" x14ac:dyDescent="0.2">
      <c r="B58" s="353"/>
      <c r="E58" s="354"/>
      <c r="F58" s="354"/>
      <c r="G58" s="342"/>
    </row>
    <row r="59" spans="1:7" x14ac:dyDescent="0.2">
      <c r="E59" s="354"/>
    </row>
    <row r="60" spans="1:7" x14ac:dyDescent="0.2">
      <c r="B60" s="353"/>
      <c r="E60" s="354"/>
    </row>
    <row r="61" spans="1:7" x14ac:dyDescent="0.2"/>
    <row r="62" spans="1:7" ht="44.25" x14ac:dyDescent="0.2">
      <c r="D62" s="355"/>
    </row>
    <row r="63" spans="1:7" x14ac:dyDescent="0.2"/>
    <row r="64" spans="1:7" ht="15" customHeight="1" x14ac:dyDescent="0.2">
      <c r="E64" s="356"/>
      <c r="F64" s="356"/>
      <c r="G64" s="356"/>
    </row>
    <row r="65" spans="4:7" ht="15" hidden="1" customHeight="1" x14ac:dyDescent="0.2">
      <c r="D65" s="356"/>
      <c r="E65" s="356"/>
      <c r="F65" s="356"/>
      <c r="G65" s="356"/>
    </row>
    <row r="66" spans="4:7" ht="15" hidden="1" customHeight="1" x14ac:dyDescent="0.2">
      <c r="D66" s="356"/>
      <c r="E66" s="356"/>
      <c r="F66" s="356"/>
      <c r="G66" s="356"/>
    </row>
    <row r="67" spans="4:7" ht="15" hidden="1" customHeight="1" x14ac:dyDescent="0.2">
      <c r="D67" s="356"/>
      <c r="E67" s="356"/>
      <c r="F67" s="356"/>
      <c r="G67" s="356"/>
    </row>
    <row r="68" spans="4:7" x14ac:dyDescent="0.2"/>
    <row r="69" spans="4:7" x14ac:dyDescent="0.2"/>
    <row r="70" spans="4:7" x14ac:dyDescent="0.2"/>
    <row r="71" spans="4:7" x14ac:dyDescent="0.2"/>
    <row r="72" spans="4:7" x14ac:dyDescent="0.2"/>
    <row r="73" spans="4:7" x14ac:dyDescent="0.2"/>
    <row r="74" spans="4:7" x14ac:dyDescent="0.2"/>
    <row r="75" spans="4:7" x14ac:dyDescent="0.2"/>
    <row r="76" spans="4:7" x14ac:dyDescent="0.2"/>
    <row r="77" spans="4:7" x14ac:dyDescent="0.2"/>
    <row r="78" spans="4:7" x14ac:dyDescent="0.2"/>
    <row r="79" spans="4:7" x14ac:dyDescent="0.2"/>
    <row r="80" spans="4: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hidden="1" x14ac:dyDescent="0.2"/>
    <row r="96" hidden="1" x14ac:dyDescent="0.2"/>
    <row r="97" hidden="1" x14ac:dyDescent="0.2"/>
    <row r="98" hidden="1" x14ac:dyDescent="0.2"/>
    <row r="99" hidden="1" x14ac:dyDescent="0.2"/>
    <row r="100" hidden="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ht="15" customHeight="1" x14ac:dyDescent="0.2"/>
  </sheetData>
  <sheetProtection algorithmName="SHA-512" hashValue="OKyVsuOjLhDcTeNajJTilsjJxft8oCQTTVVfBqJfpPg+qvlgWumR69+Eis6X4W0xCaZemufUD4D601F7tPLxKQ==" saltValue="MqwiKDq7WQGqOzidD9CC7A==" spinCount="100000"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262"/>
  <sheetViews>
    <sheetView showGridLines="0" zoomScaleNormal="100" workbookViewId="0">
      <selection activeCell="P11" sqref="P11:AC11"/>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600" t="s">
        <v>902</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2"/>
    </row>
    <row r="2" spans="1:125" ht="17.25" customHeight="1" x14ac:dyDescent="0.25">
      <c r="A2" s="616" t="str">
        <f>'ESTIMACIÓN DE INGRESOS'!A2:C2</f>
        <v>Nombre del Municipio: Tecalitlán</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617"/>
      <c r="CD2" s="617"/>
      <c r="CE2" s="617"/>
      <c r="CF2" s="617"/>
      <c r="CG2" s="617"/>
      <c r="CH2" s="617"/>
      <c r="CI2" s="617"/>
      <c r="CJ2" s="617"/>
      <c r="CK2" s="617"/>
      <c r="CL2" s="617"/>
      <c r="CM2" s="617"/>
      <c r="CN2" s="617"/>
      <c r="CO2" s="617"/>
      <c r="CP2" s="617"/>
      <c r="CQ2" s="617"/>
      <c r="CR2" s="617"/>
      <c r="CS2" s="617"/>
      <c r="CT2" s="617"/>
      <c r="CU2" s="617"/>
      <c r="CV2" s="617"/>
      <c r="CW2" s="617"/>
      <c r="CX2" s="617"/>
      <c r="CY2" s="617"/>
      <c r="CZ2" s="617"/>
      <c r="DA2" s="617"/>
      <c r="DB2" s="617"/>
      <c r="DC2" s="617"/>
      <c r="DD2" s="617"/>
      <c r="DE2" s="618"/>
    </row>
    <row r="3" spans="1:125" s="1" customFormat="1" ht="3" customHeight="1" x14ac:dyDescent="0.25">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x14ac:dyDescent="0.25">
      <c r="A4" s="603" t="s">
        <v>564</v>
      </c>
      <c r="B4" s="604"/>
      <c r="C4" s="604"/>
      <c r="D4" s="604"/>
      <c r="E4" s="604"/>
      <c r="F4" s="604"/>
      <c r="G4" s="604"/>
      <c r="H4" s="604"/>
      <c r="I4" s="604"/>
      <c r="J4" s="604"/>
      <c r="K4" s="604"/>
      <c r="L4" s="604"/>
      <c r="M4" s="604"/>
      <c r="N4" s="604"/>
      <c r="O4" s="604"/>
      <c r="P4" s="604" t="s">
        <v>565</v>
      </c>
      <c r="Q4" s="604"/>
      <c r="R4" s="604"/>
      <c r="S4" s="604"/>
      <c r="T4" s="604"/>
      <c r="U4" s="604"/>
      <c r="V4" s="604"/>
      <c r="W4" s="604"/>
      <c r="X4" s="604"/>
      <c r="Y4" s="604"/>
      <c r="Z4" s="604"/>
      <c r="AA4" s="604"/>
      <c r="AB4" s="604"/>
      <c r="AC4" s="604"/>
      <c r="AD4" s="604" t="s">
        <v>30</v>
      </c>
      <c r="AE4" s="604"/>
      <c r="AF4" s="604"/>
      <c r="AG4" s="605" t="s">
        <v>569</v>
      </c>
      <c r="AH4" s="605"/>
      <c r="AI4" s="605"/>
      <c r="AJ4" s="606"/>
      <c r="AK4" s="584" t="s">
        <v>568</v>
      </c>
      <c r="AL4" s="585"/>
      <c r="AM4" s="585"/>
      <c r="AN4" s="585"/>
      <c r="AO4" s="585"/>
      <c r="AP4" s="585"/>
      <c r="AQ4" s="585"/>
      <c r="AR4" s="585"/>
      <c r="AS4" s="585"/>
      <c r="AT4" s="585"/>
      <c r="AU4" s="585"/>
      <c r="AV4" s="585"/>
      <c r="AW4" s="585"/>
      <c r="AX4" s="586"/>
      <c r="AY4" s="584">
        <v>131</v>
      </c>
      <c r="AZ4" s="585"/>
      <c r="BA4" s="585"/>
      <c r="BB4" s="585"/>
      <c r="BC4" s="585"/>
      <c r="BD4" s="585"/>
      <c r="BE4" s="585"/>
      <c r="BF4" s="586"/>
      <c r="BG4" s="584">
        <v>132</v>
      </c>
      <c r="BH4" s="585"/>
      <c r="BI4" s="585"/>
      <c r="BJ4" s="585"/>
      <c r="BK4" s="585"/>
      <c r="BL4" s="585"/>
      <c r="BM4" s="585"/>
      <c r="BN4" s="586"/>
      <c r="BO4" s="584">
        <v>132</v>
      </c>
      <c r="BP4" s="585"/>
      <c r="BQ4" s="585"/>
      <c r="BR4" s="585"/>
      <c r="BS4" s="585"/>
      <c r="BT4" s="585"/>
      <c r="BU4" s="585"/>
      <c r="BV4" s="586"/>
      <c r="BW4" s="584">
        <v>133</v>
      </c>
      <c r="BX4" s="585"/>
      <c r="BY4" s="585"/>
      <c r="BZ4" s="585"/>
      <c r="CA4" s="585"/>
      <c r="CB4" s="585"/>
      <c r="CC4" s="585"/>
      <c r="CD4" s="586"/>
      <c r="CE4" s="584">
        <v>134</v>
      </c>
      <c r="CF4" s="585"/>
      <c r="CG4" s="585"/>
      <c r="CH4" s="585"/>
      <c r="CI4" s="585"/>
      <c r="CJ4" s="585"/>
      <c r="CK4" s="585"/>
      <c r="CL4" s="585"/>
      <c r="CM4" s="586"/>
      <c r="CN4" s="607" t="s">
        <v>1128</v>
      </c>
      <c r="CO4" s="608"/>
      <c r="CP4" s="608"/>
      <c r="CQ4" s="608"/>
      <c r="CR4" s="608"/>
      <c r="CS4" s="608"/>
      <c r="CT4" s="608"/>
      <c r="CU4" s="609"/>
      <c r="CV4" s="607" t="s">
        <v>842</v>
      </c>
      <c r="CW4" s="608"/>
      <c r="CX4" s="608"/>
      <c r="CY4" s="608"/>
      <c r="CZ4" s="608"/>
      <c r="DA4" s="608"/>
      <c r="DB4" s="608"/>
      <c r="DC4" s="608"/>
      <c r="DD4" s="608"/>
      <c r="DE4" s="613"/>
    </row>
    <row r="5" spans="1:125" ht="12.75" customHeight="1" x14ac:dyDescent="0.25">
      <c r="A5" s="603"/>
      <c r="B5" s="604"/>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5"/>
      <c r="AH5" s="605"/>
      <c r="AI5" s="605"/>
      <c r="AJ5" s="606"/>
      <c r="AK5" s="587" t="s">
        <v>566</v>
      </c>
      <c r="AL5" s="588"/>
      <c r="AM5" s="588"/>
      <c r="AN5" s="588"/>
      <c r="AO5" s="588"/>
      <c r="AP5" s="588"/>
      <c r="AQ5" s="588"/>
      <c r="AR5" s="588"/>
      <c r="AS5" s="588"/>
      <c r="AT5" s="588"/>
      <c r="AU5" s="588"/>
      <c r="AV5" s="588"/>
      <c r="AW5" s="588"/>
      <c r="AX5" s="589"/>
      <c r="AY5" s="590" t="s">
        <v>570</v>
      </c>
      <c r="AZ5" s="591"/>
      <c r="BA5" s="591"/>
      <c r="BB5" s="591"/>
      <c r="BC5" s="591"/>
      <c r="BD5" s="591"/>
      <c r="BE5" s="591"/>
      <c r="BF5" s="592"/>
      <c r="BG5" s="590" t="s">
        <v>843</v>
      </c>
      <c r="BH5" s="591"/>
      <c r="BI5" s="591"/>
      <c r="BJ5" s="591"/>
      <c r="BK5" s="591"/>
      <c r="BL5" s="591"/>
      <c r="BM5" s="591"/>
      <c r="BN5" s="592"/>
      <c r="BO5" s="590" t="s">
        <v>845</v>
      </c>
      <c r="BP5" s="591"/>
      <c r="BQ5" s="591"/>
      <c r="BR5" s="591"/>
      <c r="BS5" s="591"/>
      <c r="BT5" s="591"/>
      <c r="BU5" s="591"/>
      <c r="BV5" s="592"/>
      <c r="BW5" s="590" t="s">
        <v>841</v>
      </c>
      <c r="BX5" s="594"/>
      <c r="BY5" s="594"/>
      <c r="BZ5" s="594"/>
      <c r="CA5" s="594"/>
      <c r="CB5" s="594"/>
      <c r="CC5" s="594"/>
      <c r="CD5" s="595"/>
      <c r="CE5" s="593" t="s">
        <v>156</v>
      </c>
      <c r="CF5" s="594"/>
      <c r="CG5" s="594"/>
      <c r="CH5" s="594"/>
      <c r="CI5" s="594"/>
      <c r="CJ5" s="594"/>
      <c r="CK5" s="594"/>
      <c r="CL5" s="594"/>
      <c r="CM5" s="595"/>
      <c r="CN5" s="590"/>
      <c r="CO5" s="591"/>
      <c r="CP5" s="591"/>
      <c r="CQ5" s="591"/>
      <c r="CR5" s="591"/>
      <c r="CS5" s="591"/>
      <c r="CT5" s="591"/>
      <c r="CU5" s="592"/>
      <c r="CV5" s="590"/>
      <c r="CW5" s="591"/>
      <c r="CX5" s="591"/>
      <c r="CY5" s="591"/>
      <c r="CZ5" s="591"/>
      <c r="DA5" s="591"/>
      <c r="DB5" s="591"/>
      <c r="DC5" s="591"/>
      <c r="DD5" s="591"/>
      <c r="DE5" s="614"/>
    </row>
    <row r="6" spans="1:125" ht="44.25" customHeight="1" x14ac:dyDescent="0.25">
      <c r="A6" s="603"/>
      <c r="B6" s="604"/>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5"/>
      <c r="AH6" s="605"/>
      <c r="AI6" s="605"/>
      <c r="AJ6" s="605"/>
      <c r="AK6" s="596" t="s">
        <v>567</v>
      </c>
      <c r="AL6" s="596"/>
      <c r="AM6" s="596"/>
      <c r="AN6" s="596"/>
      <c r="AO6" s="596"/>
      <c r="AP6" s="596"/>
      <c r="AQ6" s="596" t="s">
        <v>4</v>
      </c>
      <c r="AR6" s="596"/>
      <c r="AS6" s="596"/>
      <c r="AT6" s="596"/>
      <c r="AU6" s="596"/>
      <c r="AV6" s="596"/>
      <c r="AW6" s="596"/>
      <c r="AX6" s="596"/>
      <c r="AY6" s="597" t="s">
        <v>844</v>
      </c>
      <c r="AZ6" s="598"/>
      <c r="BA6" s="598"/>
      <c r="BB6" s="598"/>
      <c r="BC6" s="598"/>
      <c r="BD6" s="598"/>
      <c r="BE6" s="598"/>
      <c r="BF6" s="599"/>
      <c r="BG6" s="610"/>
      <c r="BH6" s="611"/>
      <c r="BI6" s="611"/>
      <c r="BJ6" s="611"/>
      <c r="BK6" s="611"/>
      <c r="BL6" s="611"/>
      <c r="BM6" s="611"/>
      <c r="BN6" s="612"/>
      <c r="BO6" s="610"/>
      <c r="BP6" s="611"/>
      <c r="BQ6" s="611"/>
      <c r="BR6" s="611"/>
      <c r="BS6" s="611"/>
      <c r="BT6" s="611"/>
      <c r="BU6" s="611"/>
      <c r="BV6" s="612"/>
      <c r="BW6" s="587"/>
      <c r="BX6" s="588"/>
      <c r="BY6" s="588"/>
      <c r="BZ6" s="588"/>
      <c r="CA6" s="588"/>
      <c r="CB6" s="588"/>
      <c r="CC6" s="588"/>
      <c r="CD6" s="589"/>
      <c r="CE6" s="587"/>
      <c r="CF6" s="588"/>
      <c r="CG6" s="588"/>
      <c r="CH6" s="588"/>
      <c r="CI6" s="588"/>
      <c r="CJ6" s="588"/>
      <c r="CK6" s="588"/>
      <c r="CL6" s="588"/>
      <c r="CM6" s="589"/>
      <c r="CN6" s="610"/>
      <c r="CO6" s="611"/>
      <c r="CP6" s="611"/>
      <c r="CQ6" s="611"/>
      <c r="CR6" s="611"/>
      <c r="CS6" s="611"/>
      <c r="CT6" s="611"/>
      <c r="CU6" s="612"/>
      <c r="CV6" s="610"/>
      <c r="CW6" s="611"/>
      <c r="CX6" s="611"/>
      <c r="CY6" s="611"/>
      <c r="CZ6" s="611"/>
      <c r="DA6" s="611"/>
      <c r="DB6" s="611"/>
      <c r="DC6" s="611"/>
      <c r="DD6" s="611"/>
      <c r="DE6" s="615"/>
    </row>
    <row r="7" spans="1:125" s="2" customFormat="1" ht="6" hidden="1" customHeight="1" x14ac:dyDescent="0.2">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78"/>
      <c r="AL7" s="578"/>
      <c r="AM7" s="578"/>
      <c r="AN7" s="578"/>
      <c r="AO7" s="578"/>
      <c r="AP7" s="578"/>
      <c r="AQ7" s="579"/>
      <c r="AR7" s="579"/>
      <c r="AS7" s="579"/>
      <c r="AT7" s="579"/>
      <c r="AU7" s="579"/>
      <c r="AV7" s="579"/>
      <c r="AW7" s="579"/>
      <c r="AX7" s="57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x14ac:dyDescent="0.2">
      <c r="A8" s="540" t="s">
        <v>1136</v>
      </c>
      <c r="B8" s="541"/>
      <c r="C8" s="541"/>
      <c r="D8" s="541"/>
      <c r="E8" s="541"/>
      <c r="F8" s="541"/>
      <c r="G8" s="541"/>
      <c r="H8" s="541"/>
      <c r="I8" s="541"/>
      <c r="J8" s="541"/>
      <c r="K8" s="541"/>
      <c r="L8" s="541"/>
      <c r="M8" s="541"/>
      <c r="N8" s="541"/>
      <c r="O8" s="542"/>
      <c r="P8" s="525" t="s">
        <v>1135</v>
      </c>
      <c r="Q8" s="525"/>
      <c r="R8" s="525"/>
      <c r="S8" s="525"/>
      <c r="T8" s="525"/>
      <c r="U8" s="525"/>
      <c r="V8" s="525"/>
      <c r="W8" s="525"/>
      <c r="X8" s="525"/>
      <c r="Y8" s="525"/>
      <c r="Z8" s="525"/>
      <c r="AA8" s="525"/>
      <c r="AB8" s="525"/>
      <c r="AC8" s="525"/>
      <c r="AD8" s="526">
        <v>101</v>
      </c>
      <c r="AE8" s="526"/>
      <c r="AF8" s="526"/>
      <c r="AG8" s="527">
        <v>9</v>
      </c>
      <c r="AH8" s="527"/>
      <c r="AI8" s="527"/>
      <c r="AJ8" s="527"/>
      <c r="AK8" s="580">
        <v>21545.1</v>
      </c>
      <c r="AL8" s="580"/>
      <c r="AM8" s="580"/>
      <c r="AN8" s="580"/>
      <c r="AO8" s="580"/>
      <c r="AP8" s="580"/>
      <c r="AQ8" s="531">
        <f>AG8*AK8*12</f>
        <v>2326870.7999999998</v>
      </c>
      <c r="AR8" s="531"/>
      <c r="AS8" s="531"/>
      <c r="AT8" s="531"/>
      <c r="AU8" s="531"/>
      <c r="AV8" s="531"/>
      <c r="AW8" s="531"/>
      <c r="AX8" s="531"/>
      <c r="AY8" s="535"/>
      <c r="AZ8" s="535"/>
      <c r="BA8" s="535"/>
      <c r="BB8" s="535"/>
      <c r="BC8" s="535"/>
      <c r="BD8" s="535"/>
      <c r="BE8" s="535"/>
      <c r="BF8" s="535"/>
      <c r="BG8" s="535"/>
      <c r="BH8" s="535"/>
      <c r="BI8" s="535"/>
      <c r="BJ8" s="535"/>
      <c r="BK8" s="535"/>
      <c r="BL8" s="535"/>
      <c r="BM8" s="535"/>
      <c r="BN8" s="535"/>
      <c r="BO8" s="531">
        <f>AQ8/365*50</f>
        <v>318749.42465753423</v>
      </c>
      <c r="BP8" s="531"/>
      <c r="BQ8" s="531"/>
      <c r="BR8" s="531"/>
      <c r="BS8" s="531"/>
      <c r="BT8" s="531"/>
      <c r="BU8" s="531"/>
      <c r="BV8" s="531"/>
      <c r="BW8" s="535"/>
      <c r="BX8" s="535"/>
      <c r="BY8" s="535"/>
      <c r="BZ8" s="535"/>
      <c r="CA8" s="535"/>
      <c r="CB8" s="535"/>
      <c r="CC8" s="535"/>
      <c r="CD8" s="535"/>
      <c r="CE8" s="535"/>
      <c r="CF8" s="535"/>
      <c r="CG8" s="535"/>
      <c r="CH8" s="535"/>
      <c r="CI8" s="535"/>
      <c r="CJ8" s="535"/>
      <c r="CK8" s="535"/>
      <c r="CL8" s="535"/>
      <c r="CM8" s="535"/>
      <c r="CN8" s="535"/>
      <c r="CO8" s="535"/>
      <c r="CP8" s="535"/>
      <c r="CQ8" s="535"/>
      <c r="CR8" s="535"/>
      <c r="CS8" s="535"/>
      <c r="CT8" s="535"/>
      <c r="CU8" s="535"/>
      <c r="CV8" s="531">
        <f>SUM(AQ8:CU8)</f>
        <v>2645620.2246575342</v>
      </c>
      <c r="CW8" s="531"/>
      <c r="CX8" s="531"/>
      <c r="CY8" s="531"/>
      <c r="CZ8" s="531"/>
      <c r="DA8" s="531"/>
      <c r="DB8" s="531"/>
      <c r="DC8" s="531"/>
      <c r="DD8" s="531"/>
      <c r="DE8" s="539"/>
    </row>
    <row r="9" spans="1:125" s="2" customFormat="1" ht="23.25" customHeight="1" x14ac:dyDescent="0.2">
      <c r="A9" s="540" t="s">
        <v>1137</v>
      </c>
      <c r="B9" s="541"/>
      <c r="C9" s="541"/>
      <c r="D9" s="541"/>
      <c r="E9" s="541"/>
      <c r="F9" s="541"/>
      <c r="G9" s="541"/>
      <c r="H9" s="541"/>
      <c r="I9" s="541"/>
      <c r="J9" s="541"/>
      <c r="K9" s="541"/>
      <c r="L9" s="541"/>
      <c r="M9" s="541"/>
      <c r="N9" s="541"/>
      <c r="O9" s="542"/>
      <c r="P9" s="525" t="s">
        <v>1135</v>
      </c>
      <c r="Q9" s="525"/>
      <c r="R9" s="525"/>
      <c r="S9" s="525"/>
      <c r="T9" s="525"/>
      <c r="U9" s="525"/>
      <c r="V9" s="525"/>
      <c r="W9" s="525"/>
      <c r="X9" s="525"/>
      <c r="Y9" s="525"/>
      <c r="Z9" s="525"/>
      <c r="AA9" s="525"/>
      <c r="AB9" s="525"/>
      <c r="AC9" s="525"/>
      <c r="AD9" s="526">
        <v>101</v>
      </c>
      <c r="AE9" s="526"/>
      <c r="AF9" s="526"/>
      <c r="AG9" s="527">
        <v>1</v>
      </c>
      <c r="AH9" s="527"/>
      <c r="AI9" s="527"/>
      <c r="AJ9" s="527"/>
      <c r="AK9" s="528">
        <v>21545.1</v>
      </c>
      <c r="AL9" s="529"/>
      <c r="AM9" s="529"/>
      <c r="AN9" s="529"/>
      <c r="AO9" s="529"/>
      <c r="AP9" s="530"/>
      <c r="AQ9" s="531">
        <f>AG9*AK9*12</f>
        <v>258541.19999999998</v>
      </c>
      <c r="AR9" s="531"/>
      <c r="AS9" s="531"/>
      <c r="AT9" s="531"/>
      <c r="AU9" s="531"/>
      <c r="AV9" s="531"/>
      <c r="AW9" s="531"/>
      <c r="AX9" s="531"/>
      <c r="AY9" s="532"/>
      <c r="AZ9" s="533"/>
      <c r="BA9" s="533"/>
      <c r="BB9" s="533"/>
      <c r="BC9" s="533"/>
      <c r="BD9" s="533"/>
      <c r="BE9" s="533"/>
      <c r="BF9" s="534"/>
      <c r="BG9" s="535"/>
      <c r="BH9" s="535"/>
      <c r="BI9" s="535"/>
      <c r="BJ9" s="535"/>
      <c r="BK9" s="535"/>
      <c r="BL9" s="535"/>
      <c r="BM9" s="535"/>
      <c r="BN9" s="535"/>
      <c r="BO9" s="536">
        <f t="shared" ref="BO9:BO70" si="0">AQ9/365*50</f>
        <v>35416.602739726019</v>
      </c>
      <c r="BP9" s="537"/>
      <c r="BQ9" s="537"/>
      <c r="BR9" s="537"/>
      <c r="BS9" s="537"/>
      <c r="BT9" s="537"/>
      <c r="BU9" s="537"/>
      <c r="BV9" s="538"/>
      <c r="BW9" s="535"/>
      <c r="BX9" s="535"/>
      <c r="BY9" s="535"/>
      <c r="BZ9" s="535"/>
      <c r="CA9" s="535"/>
      <c r="CB9" s="535"/>
      <c r="CC9" s="535"/>
      <c r="CD9" s="535"/>
      <c r="CE9" s="535"/>
      <c r="CF9" s="535"/>
      <c r="CG9" s="535"/>
      <c r="CH9" s="535"/>
      <c r="CI9" s="535"/>
      <c r="CJ9" s="535"/>
      <c r="CK9" s="535"/>
      <c r="CL9" s="535"/>
      <c r="CM9" s="535"/>
      <c r="CN9" s="535"/>
      <c r="CO9" s="535"/>
      <c r="CP9" s="535"/>
      <c r="CQ9" s="535"/>
      <c r="CR9" s="535"/>
      <c r="CS9" s="535"/>
      <c r="CT9" s="535"/>
      <c r="CU9" s="535"/>
      <c r="CV9" s="531">
        <f t="shared" ref="CV9:CV70" si="1">SUM(AQ9:CU9)</f>
        <v>293957.80273972603</v>
      </c>
      <c r="CW9" s="531"/>
      <c r="CX9" s="531"/>
      <c r="CY9" s="531"/>
      <c r="CZ9" s="531"/>
      <c r="DA9" s="531"/>
      <c r="DB9" s="531"/>
      <c r="DC9" s="531"/>
      <c r="DD9" s="531"/>
      <c r="DE9" s="539"/>
      <c r="DU9" s="46"/>
    </row>
    <row r="10" spans="1:125" s="2" customFormat="1" ht="23.25" customHeight="1" x14ac:dyDescent="0.2">
      <c r="A10" s="540" t="s">
        <v>1138</v>
      </c>
      <c r="B10" s="541" t="s">
        <v>1138</v>
      </c>
      <c r="C10" s="541" t="s">
        <v>1138</v>
      </c>
      <c r="D10" s="541" t="s">
        <v>1138</v>
      </c>
      <c r="E10" s="541" t="s">
        <v>1138</v>
      </c>
      <c r="F10" s="541" t="s">
        <v>1138</v>
      </c>
      <c r="G10" s="541" t="s">
        <v>1138</v>
      </c>
      <c r="H10" s="541" t="s">
        <v>1138</v>
      </c>
      <c r="I10" s="541" t="s">
        <v>1138</v>
      </c>
      <c r="J10" s="541" t="s">
        <v>1138</v>
      </c>
      <c r="K10" s="541" t="s">
        <v>1138</v>
      </c>
      <c r="L10" s="541" t="s">
        <v>1138</v>
      </c>
      <c r="M10" s="541" t="s">
        <v>1138</v>
      </c>
      <c r="N10" s="541" t="s">
        <v>1138</v>
      </c>
      <c r="O10" s="542" t="s">
        <v>1138</v>
      </c>
      <c r="P10" s="525" t="s">
        <v>1147</v>
      </c>
      <c r="Q10" s="525"/>
      <c r="R10" s="525"/>
      <c r="S10" s="525"/>
      <c r="T10" s="525"/>
      <c r="U10" s="525"/>
      <c r="V10" s="525"/>
      <c r="W10" s="525"/>
      <c r="X10" s="525"/>
      <c r="Y10" s="525"/>
      <c r="Z10" s="525"/>
      <c r="AA10" s="525"/>
      <c r="AB10" s="525"/>
      <c r="AC10" s="525"/>
      <c r="AD10" s="526">
        <v>101</v>
      </c>
      <c r="AE10" s="526"/>
      <c r="AF10" s="526"/>
      <c r="AG10" s="527">
        <v>1</v>
      </c>
      <c r="AH10" s="527"/>
      <c r="AI10" s="527"/>
      <c r="AJ10" s="527"/>
      <c r="AK10" s="528">
        <v>53416.5</v>
      </c>
      <c r="AL10" s="529">
        <v>53416.5</v>
      </c>
      <c r="AM10" s="529">
        <v>53416.5</v>
      </c>
      <c r="AN10" s="529">
        <v>53416.5</v>
      </c>
      <c r="AO10" s="529">
        <v>53416.5</v>
      </c>
      <c r="AP10" s="530">
        <v>53416.5</v>
      </c>
      <c r="AQ10" s="531">
        <f t="shared" ref="AQ10:AQ70" si="2">AG10*AK10*12</f>
        <v>640998</v>
      </c>
      <c r="AR10" s="531"/>
      <c r="AS10" s="531"/>
      <c r="AT10" s="531"/>
      <c r="AU10" s="531"/>
      <c r="AV10" s="531"/>
      <c r="AW10" s="531"/>
      <c r="AX10" s="531"/>
      <c r="AY10" s="532"/>
      <c r="AZ10" s="533"/>
      <c r="BA10" s="533"/>
      <c r="BB10" s="533"/>
      <c r="BC10" s="533"/>
      <c r="BD10" s="533"/>
      <c r="BE10" s="533"/>
      <c r="BF10" s="534"/>
      <c r="BG10" s="535"/>
      <c r="BH10" s="535"/>
      <c r="BI10" s="535"/>
      <c r="BJ10" s="535"/>
      <c r="BK10" s="535"/>
      <c r="BL10" s="535"/>
      <c r="BM10" s="535"/>
      <c r="BN10" s="535"/>
      <c r="BO10" s="536">
        <f t="shared" si="0"/>
        <v>87807.945205479453</v>
      </c>
      <c r="BP10" s="537"/>
      <c r="BQ10" s="537"/>
      <c r="BR10" s="537"/>
      <c r="BS10" s="537"/>
      <c r="BT10" s="537"/>
      <c r="BU10" s="537"/>
      <c r="BV10" s="538"/>
      <c r="BW10" s="535"/>
      <c r="BX10" s="535"/>
      <c r="BY10" s="535"/>
      <c r="BZ10" s="535"/>
      <c r="CA10" s="535"/>
      <c r="CB10" s="535"/>
      <c r="CC10" s="535"/>
      <c r="CD10" s="535"/>
      <c r="CE10" s="535"/>
      <c r="CF10" s="535"/>
      <c r="CG10" s="535"/>
      <c r="CH10" s="535"/>
      <c r="CI10" s="535"/>
      <c r="CJ10" s="535"/>
      <c r="CK10" s="535"/>
      <c r="CL10" s="535"/>
      <c r="CM10" s="535"/>
      <c r="CN10" s="535"/>
      <c r="CO10" s="535"/>
      <c r="CP10" s="535"/>
      <c r="CQ10" s="535"/>
      <c r="CR10" s="535"/>
      <c r="CS10" s="535"/>
      <c r="CT10" s="535"/>
      <c r="CU10" s="535"/>
      <c r="CV10" s="531">
        <f t="shared" si="1"/>
        <v>728805.94520547939</v>
      </c>
      <c r="CW10" s="531"/>
      <c r="CX10" s="531"/>
      <c r="CY10" s="531"/>
      <c r="CZ10" s="531"/>
      <c r="DA10" s="531"/>
      <c r="DB10" s="531"/>
      <c r="DC10" s="531"/>
      <c r="DD10" s="531"/>
      <c r="DE10" s="539"/>
      <c r="DU10" s="46"/>
    </row>
    <row r="11" spans="1:125" s="2" customFormat="1" ht="23.25" customHeight="1" x14ac:dyDescent="0.2">
      <c r="A11" s="540" t="s">
        <v>1139</v>
      </c>
      <c r="B11" s="541" t="s">
        <v>1139</v>
      </c>
      <c r="C11" s="541" t="s">
        <v>1139</v>
      </c>
      <c r="D11" s="541" t="s">
        <v>1139</v>
      </c>
      <c r="E11" s="541" t="s">
        <v>1139</v>
      </c>
      <c r="F11" s="541" t="s">
        <v>1139</v>
      </c>
      <c r="G11" s="541" t="s">
        <v>1139</v>
      </c>
      <c r="H11" s="541" t="s">
        <v>1139</v>
      </c>
      <c r="I11" s="541" t="s">
        <v>1139</v>
      </c>
      <c r="J11" s="541" t="s">
        <v>1139</v>
      </c>
      <c r="K11" s="541" t="s">
        <v>1139</v>
      </c>
      <c r="L11" s="541" t="s">
        <v>1139</v>
      </c>
      <c r="M11" s="541" t="s">
        <v>1139</v>
      </c>
      <c r="N11" s="541" t="s">
        <v>1139</v>
      </c>
      <c r="O11" s="542" t="s">
        <v>1139</v>
      </c>
      <c r="P11" s="525" t="s">
        <v>1147</v>
      </c>
      <c r="Q11" s="525"/>
      <c r="R11" s="525"/>
      <c r="S11" s="525"/>
      <c r="T11" s="525"/>
      <c r="U11" s="525"/>
      <c r="V11" s="525"/>
      <c r="W11" s="525"/>
      <c r="X11" s="525"/>
      <c r="Y11" s="525"/>
      <c r="Z11" s="525"/>
      <c r="AA11" s="525"/>
      <c r="AB11" s="525"/>
      <c r="AC11" s="525"/>
      <c r="AD11" s="526">
        <v>101</v>
      </c>
      <c r="AE11" s="526"/>
      <c r="AF11" s="526"/>
      <c r="AG11" s="527">
        <v>1</v>
      </c>
      <c r="AH11" s="527"/>
      <c r="AI11" s="527"/>
      <c r="AJ11" s="527"/>
      <c r="AK11" s="528">
        <v>10764</v>
      </c>
      <c r="AL11" s="529">
        <v>10764</v>
      </c>
      <c r="AM11" s="529">
        <v>10764</v>
      </c>
      <c r="AN11" s="529">
        <v>10764</v>
      </c>
      <c r="AO11" s="529">
        <v>10764</v>
      </c>
      <c r="AP11" s="530">
        <v>10764</v>
      </c>
      <c r="AQ11" s="531">
        <f t="shared" si="2"/>
        <v>129168</v>
      </c>
      <c r="AR11" s="531"/>
      <c r="AS11" s="531"/>
      <c r="AT11" s="531"/>
      <c r="AU11" s="531"/>
      <c r="AV11" s="531"/>
      <c r="AW11" s="531"/>
      <c r="AX11" s="531"/>
      <c r="AY11" s="581"/>
      <c r="AZ11" s="582"/>
      <c r="BA11" s="582"/>
      <c r="BB11" s="582"/>
      <c r="BC11" s="582"/>
      <c r="BD11" s="582"/>
      <c r="BE11" s="582"/>
      <c r="BF11" s="583"/>
      <c r="BG11" s="535">
        <f>AK11/30*5*AG11</f>
        <v>1794</v>
      </c>
      <c r="BH11" s="535"/>
      <c r="BI11" s="535"/>
      <c r="BJ11" s="535"/>
      <c r="BK11" s="535"/>
      <c r="BL11" s="535"/>
      <c r="BM11" s="535"/>
      <c r="BN11" s="535"/>
      <c r="BO11" s="536">
        <f t="shared" si="0"/>
        <v>17694.246575342466</v>
      </c>
      <c r="BP11" s="537"/>
      <c r="BQ11" s="537"/>
      <c r="BR11" s="537"/>
      <c r="BS11" s="537"/>
      <c r="BT11" s="537"/>
      <c r="BU11" s="537"/>
      <c r="BV11" s="538"/>
      <c r="BW11" s="535"/>
      <c r="BX11" s="535"/>
      <c r="BY11" s="535"/>
      <c r="BZ11" s="535"/>
      <c r="CA11" s="535"/>
      <c r="CB11" s="535"/>
      <c r="CC11" s="535"/>
      <c r="CD11" s="535"/>
      <c r="CE11" s="535"/>
      <c r="CF11" s="535"/>
      <c r="CG11" s="535"/>
      <c r="CH11" s="535"/>
      <c r="CI11" s="535"/>
      <c r="CJ11" s="535"/>
      <c r="CK11" s="535"/>
      <c r="CL11" s="535"/>
      <c r="CM11" s="535"/>
      <c r="CN11" s="535"/>
      <c r="CO11" s="535"/>
      <c r="CP11" s="535"/>
      <c r="CQ11" s="535"/>
      <c r="CR11" s="535"/>
      <c r="CS11" s="535"/>
      <c r="CT11" s="535"/>
      <c r="CU11" s="535"/>
      <c r="CV11" s="531">
        <f t="shared" si="1"/>
        <v>148656.24657534246</v>
      </c>
      <c r="CW11" s="531"/>
      <c r="CX11" s="531"/>
      <c r="CY11" s="531"/>
      <c r="CZ11" s="531"/>
      <c r="DA11" s="531"/>
      <c r="DB11" s="531"/>
      <c r="DC11" s="531"/>
      <c r="DD11" s="531"/>
      <c r="DE11" s="539"/>
      <c r="DU11" s="47"/>
    </row>
    <row r="12" spans="1:125" s="2" customFormat="1" ht="23.25" customHeight="1" x14ac:dyDescent="0.2">
      <c r="A12" s="540" t="s">
        <v>1140</v>
      </c>
      <c r="B12" s="541" t="s">
        <v>1140</v>
      </c>
      <c r="C12" s="541" t="s">
        <v>1140</v>
      </c>
      <c r="D12" s="541" t="s">
        <v>1140</v>
      </c>
      <c r="E12" s="541" t="s">
        <v>1140</v>
      </c>
      <c r="F12" s="541" t="s">
        <v>1140</v>
      </c>
      <c r="G12" s="541" t="s">
        <v>1140</v>
      </c>
      <c r="H12" s="541" t="s">
        <v>1140</v>
      </c>
      <c r="I12" s="541" t="s">
        <v>1140</v>
      </c>
      <c r="J12" s="541" t="s">
        <v>1140</v>
      </c>
      <c r="K12" s="541" t="s">
        <v>1140</v>
      </c>
      <c r="L12" s="541" t="s">
        <v>1140</v>
      </c>
      <c r="M12" s="541" t="s">
        <v>1140</v>
      </c>
      <c r="N12" s="541" t="s">
        <v>1140</v>
      </c>
      <c r="O12" s="542" t="s">
        <v>1140</v>
      </c>
      <c r="P12" s="525" t="s">
        <v>1147</v>
      </c>
      <c r="Q12" s="525"/>
      <c r="R12" s="525"/>
      <c r="S12" s="525"/>
      <c r="T12" s="525"/>
      <c r="U12" s="525"/>
      <c r="V12" s="525"/>
      <c r="W12" s="525"/>
      <c r="X12" s="525"/>
      <c r="Y12" s="525"/>
      <c r="Z12" s="525"/>
      <c r="AA12" s="525"/>
      <c r="AB12" s="525"/>
      <c r="AC12" s="525"/>
      <c r="AD12" s="526">
        <v>101</v>
      </c>
      <c r="AE12" s="526"/>
      <c r="AF12" s="526"/>
      <c r="AG12" s="527">
        <v>1</v>
      </c>
      <c r="AH12" s="527"/>
      <c r="AI12" s="527"/>
      <c r="AJ12" s="527"/>
      <c r="AK12" s="528">
        <v>6649.8</v>
      </c>
      <c r="AL12" s="529">
        <v>6649.8</v>
      </c>
      <c r="AM12" s="529">
        <v>6649.8</v>
      </c>
      <c r="AN12" s="529">
        <v>6649.8</v>
      </c>
      <c r="AO12" s="529">
        <v>6649.8</v>
      </c>
      <c r="AP12" s="530">
        <v>6649.8</v>
      </c>
      <c r="AQ12" s="531">
        <f>AG12*AK12*12</f>
        <v>79797.600000000006</v>
      </c>
      <c r="AR12" s="531"/>
      <c r="AS12" s="531"/>
      <c r="AT12" s="531"/>
      <c r="AU12" s="531"/>
      <c r="AV12" s="531"/>
      <c r="AW12" s="531"/>
      <c r="AX12" s="531"/>
      <c r="AY12" s="575"/>
      <c r="AZ12" s="576"/>
      <c r="BA12" s="576"/>
      <c r="BB12" s="576"/>
      <c r="BC12" s="576"/>
      <c r="BD12" s="576"/>
      <c r="BE12" s="576"/>
      <c r="BF12" s="577"/>
      <c r="BG12" s="535">
        <f t="shared" ref="BG12:BG22" si="3">AK12/30*5*AG12</f>
        <v>1108.3</v>
      </c>
      <c r="BH12" s="535"/>
      <c r="BI12" s="535"/>
      <c r="BJ12" s="535"/>
      <c r="BK12" s="535"/>
      <c r="BL12" s="535"/>
      <c r="BM12" s="535"/>
      <c r="BN12" s="535"/>
      <c r="BO12" s="536">
        <f>AQ12/365*50</f>
        <v>10931.178082191782</v>
      </c>
      <c r="BP12" s="537"/>
      <c r="BQ12" s="537"/>
      <c r="BR12" s="537"/>
      <c r="BS12" s="537"/>
      <c r="BT12" s="537"/>
      <c r="BU12" s="537"/>
      <c r="BV12" s="538"/>
      <c r="BW12" s="535"/>
      <c r="BX12" s="535"/>
      <c r="BY12" s="535"/>
      <c r="BZ12" s="535"/>
      <c r="CA12" s="535"/>
      <c r="CB12" s="535"/>
      <c r="CC12" s="535"/>
      <c r="CD12" s="535"/>
      <c r="CE12" s="535"/>
      <c r="CF12" s="535"/>
      <c r="CG12" s="535"/>
      <c r="CH12" s="535"/>
      <c r="CI12" s="535"/>
      <c r="CJ12" s="535"/>
      <c r="CK12" s="535"/>
      <c r="CL12" s="535"/>
      <c r="CM12" s="535"/>
      <c r="CN12" s="535"/>
      <c r="CO12" s="535"/>
      <c r="CP12" s="535"/>
      <c r="CQ12" s="535"/>
      <c r="CR12" s="535"/>
      <c r="CS12" s="535"/>
      <c r="CT12" s="535"/>
      <c r="CU12" s="535"/>
      <c r="CV12" s="531">
        <f>SUM(AQ12:CU12)</f>
        <v>91837.078082191787</v>
      </c>
      <c r="CW12" s="531"/>
      <c r="CX12" s="531"/>
      <c r="CY12" s="531"/>
      <c r="CZ12" s="531"/>
      <c r="DA12" s="531"/>
      <c r="DB12" s="531"/>
      <c r="DC12" s="531"/>
      <c r="DD12" s="531"/>
      <c r="DE12" s="539"/>
    </row>
    <row r="13" spans="1:125" s="2" customFormat="1" ht="23.25" customHeight="1" x14ac:dyDescent="0.2">
      <c r="A13" s="540" t="s">
        <v>1141</v>
      </c>
      <c r="B13" s="541" t="s">
        <v>1141</v>
      </c>
      <c r="C13" s="541" t="s">
        <v>1141</v>
      </c>
      <c r="D13" s="541" t="s">
        <v>1141</v>
      </c>
      <c r="E13" s="541" t="s">
        <v>1141</v>
      </c>
      <c r="F13" s="541" t="s">
        <v>1141</v>
      </c>
      <c r="G13" s="541" t="s">
        <v>1141</v>
      </c>
      <c r="H13" s="541" t="s">
        <v>1141</v>
      </c>
      <c r="I13" s="541" t="s">
        <v>1141</v>
      </c>
      <c r="J13" s="541" t="s">
        <v>1141</v>
      </c>
      <c r="K13" s="541" t="s">
        <v>1141</v>
      </c>
      <c r="L13" s="541" t="s">
        <v>1141</v>
      </c>
      <c r="M13" s="541" t="s">
        <v>1141</v>
      </c>
      <c r="N13" s="541" t="s">
        <v>1141</v>
      </c>
      <c r="O13" s="542" t="s">
        <v>1141</v>
      </c>
      <c r="P13" s="525" t="s">
        <v>1147</v>
      </c>
      <c r="Q13" s="525"/>
      <c r="R13" s="525"/>
      <c r="S13" s="525"/>
      <c r="T13" s="525"/>
      <c r="U13" s="525"/>
      <c r="V13" s="525"/>
      <c r="W13" s="525"/>
      <c r="X13" s="525"/>
      <c r="Y13" s="525"/>
      <c r="Z13" s="525"/>
      <c r="AA13" s="525"/>
      <c r="AB13" s="525"/>
      <c r="AC13" s="525"/>
      <c r="AD13" s="526">
        <v>101</v>
      </c>
      <c r="AE13" s="526"/>
      <c r="AF13" s="526"/>
      <c r="AG13" s="527">
        <v>1</v>
      </c>
      <c r="AH13" s="527"/>
      <c r="AI13" s="527"/>
      <c r="AJ13" s="527"/>
      <c r="AK13" s="528">
        <v>8769.6</v>
      </c>
      <c r="AL13" s="529">
        <v>8769.6</v>
      </c>
      <c r="AM13" s="529">
        <v>8769.6</v>
      </c>
      <c r="AN13" s="529">
        <v>8769.6</v>
      </c>
      <c r="AO13" s="529">
        <v>8769.6</v>
      </c>
      <c r="AP13" s="530">
        <v>8769.6</v>
      </c>
      <c r="AQ13" s="531">
        <f t="shared" si="2"/>
        <v>105235.20000000001</v>
      </c>
      <c r="AR13" s="531"/>
      <c r="AS13" s="531"/>
      <c r="AT13" s="531"/>
      <c r="AU13" s="531"/>
      <c r="AV13" s="531"/>
      <c r="AW13" s="531"/>
      <c r="AX13" s="531"/>
      <c r="AY13" s="575"/>
      <c r="AZ13" s="576"/>
      <c r="BA13" s="576"/>
      <c r="BB13" s="576"/>
      <c r="BC13" s="576"/>
      <c r="BD13" s="576"/>
      <c r="BE13" s="576"/>
      <c r="BF13" s="577"/>
      <c r="BG13" s="535">
        <f t="shared" si="3"/>
        <v>1461.6</v>
      </c>
      <c r="BH13" s="535"/>
      <c r="BI13" s="535"/>
      <c r="BJ13" s="535"/>
      <c r="BK13" s="535"/>
      <c r="BL13" s="535"/>
      <c r="BM13" s="535"/>
      <c r="BN13" s="535"/>
      <c r="BO13" s="536">
        <f t="shared" si="0"/>
        <v>14415.78082191781</v>
      </c>
      <c r="BP13" s="537"/>
      <c r="BQ13" s="537"/>
      <c r="BR13" s="537"/>
      <c r="BS13" s="537"/>
      <c r="BT13" s="537"/>
      <c r="BU13" s="537"/>
      <c r="BV13" s="538"/>
      <c r="BW13" s="535"/>
      <c r="BX13" s="535"/>
      <c r="BY13" s="535"/>
      <c r="BZ13" s="535"/>
      <c r="CA13" s="535"/>
      <c r="CB13" s="535"/>
      <c r="CC13" s="535"/>
      <c r="CD13" s="535"/>
      <c r="CE13" s="535"/>
      <c r="CF13" s="535"/>
      <c r="CG13" s="535"/>
      <c r="CH13" s="535"/>
      <c r="CI13" s="535"/>
      <c r="CJ13" s="535"/>
      <c r="CK13" s="535"/>
      <c r="CL13" s="535"/>
      <c r="CM13" s="535"/>
      <c r="CN13" s="535"/>
      <c r="CO13" s="535"/>
      <c r="CP13" s="535"/>
      <c r="CQ13" s="535"/>
      <c r="CR13" s="535"/>
      <c r="CS13" s="535"/>
      <c r="CT13" s="535"/>
      <c r="CU13" s="535"/>
      <c r="CV13" s="531">
        <f t="shared" si="1"/>
        <v>121112.58082191783</v>
      </c>
      <c r="CW13" s="531"/>
      <c r="CX13" s="531"/>
      <c r="CY13" s="531"/>
      <c r="CZ13" s="531"/>
      <c r="DA13" s="531"/>
      <c r="DB13" s="531"/>
      <c r="DC13" s="531"/>
      <c r="DD13" s="531"/>
      <c r="DE13" s="539"/>
    </row>
    <row r="14" spans="1:125" s="2" customFormat="1" ht="23.25" customHeight="1" x14ac:dyDescent="0.2">
      <c r="A14" s="540" t="s">
        <v>1142</v>
      </c>
      <c r="B14" s="541" t="s">
        <v>1142</v>
      </c>
      <c r="C14" s="541" t="s">
        <v>1142</v>
      </c>
      <c r="D14" s="541" t="s">
        <v>1142</v>
      </c>
      <c r="E14" s="541" t="s">
        <v>1142</v>
      </c>
      <c r="F14" s="541" t="s">
        <v>1142</v>
      </c>
      <c r="G14" s="541" t="s">
        <v>1142</v>
      </c>
      <c r="H14" s="541" t="s">
        <v>1142</v>
      </c>
      <c r="I14" s="541" t="s">
        <v>1142</v>
      </c>
      <c r="J14" s="541" t="s">
        <v>1142</v>
      </c>
      <c r="K14" s="541" t="s">
        <v>1142</v>
      </c>
      <c r="L14" s="541" t="s">
        <v>1142</v>
      </c>
      <c r="M14" s="541" t="s">
        <v>1142</v>
      </c>
      <c r="N14" s="541" t="s">
        <v>1142</v>
      </c>
      <c r="O14" s="542" t="s">
        <v>1142</v>
      </c>
      <c r="P14" s="525" t="s">
        <v>1147</v>
      </c>
      <c r="Q14" s="525"/>
      <c r="R14" s="525"/>
      <c r="S14" s="525"/>
      <c r="T14" s="525"/>
      <c r="U14" s="525"/>
      <c r="V14" s="525"/>
      <c r="W14" s="525"/>
      <c r="X14" s="525"/>
      <c r="Y14" s="525"/>
      <c r="Z14" s="525"/>
      <c r="AA14" s="525"/>
      <c r="AB14" s="525"/>
      <c r="AC14" s="525"/>
      <c r="AD14" s="526">
        <v>101</v>
      </c>
      <c r="AE14" s="526"/>
      <c r="AF14" s="526"/>
      <c r="AG14" s="527">
        <v>1</v>
      </c>
      <c r="AH14" s="527"/>
      <c r="AI14" s="527"/>
      <c r="AJ14" s="527"/>
      <c r="AK14" s="528">
        <v>6233.7</v>
      </c>
      <c r="AL14" s="529">
        <v>6233.7</v>
      </c>
      <c r="AM14" s="529">
        <v>6233.7</v>
      </c>
      <c r="AN14" s="529">
        <v>6233.7</v>
      </c>
      <c r="AO14" s="529">
        <v>6233.7</v>
      </c>
      <c r="AP14" s="530">
        <v>6233.7</v>
      </c>
      <c r="AQ14" s="531">
        <f t="shared" si="2"/>
        <v>74804.399999999994</v>
      </c>
      <c r="AR14" s="531"/>
      <c r="AS14" s="531"/>
      <c r="AT14" s="531"/>
      <c r="AU14" s="531"/>
      <c r="AV14" s="531"/>
      <c r="AW14" s="531"/>
      <c r="AX14" s="531"/>
      <c r="AY14" s="532"/>
      <c r="AZ14" s="533"/>
      <c r="BA14" s="533"/>
      <c r="BB14" s="533"/>
      <c r="BC14" s="533"/>
      <c r="BD14" s="533"/>
      <c r="BE14" s="533"/>
      <c r="BF14" s="534"/>
      <c r="BG14" s="535">
        <f t="shared" si="3"/>
        <v>1038.95</v>
      </c>
      <c r="BH14" s="535"/>
      <c r="BI14" s="535"/>
      <c r="BJ14" s="535"/>
      <c r="BK14" s="535"/>
      <c r="BL14" s="535"/>
      <c r="BM14" s="535"/>
      <c r="BN14" s="535"/>
      <c r="BO14" s="536">
        <f t="shared" si="0"/>
        <v>10247.17808219178</v>
      </c>
      <c r="BP14" s="537"/>
      <c r="BQ14" s="537"/>
      <c r="BR14" s="537"/>
      <c r="BS14" s="537"/>
      <c r="BT14" s="537"/>
      <c r="BU14" s="537"/>
      <c r="BV14" s="538"/>
      <c r="BW14" s="535"/>
      <c r="BX14" s="535"/>
      <c r="BY14" s="535"/>
      <c r="BZ14" s="535"/>
      <c r="CA14" s="535"/>
      <c r="CB14" s="535"/>
      <c r="CC14" s="535"/>
      <c r="CD14" s="535"/>
      <c r="CE14" s="535"/>
      <c r="CF14" s="535"/>
      <c r="CG14" s="535"/>
      <c r="CH14" s="535"/>
      <c r="CI14" s="535"/>
      <c r="CJ14" s="535"/>
      <c r="CK14" s="535"/>
      <c r="CL14" s="535"/>
      <c r="CM14" s="535"/>
      <c r="CN14" s="535"/>
      <c r="CO14" s="535"/>
      <c r="CP14" s="535"/>
      <c r="CQ14" s="535"/>
      <c r="CR14" s="535"/>
      <c r="CS14" s="535"/>
      <c r="CT14" s="535"/>
      <c r="CU14" s="535"/>
      <c r="CV14" s="531">
        <f t="shared" si="1"/>
        <v>86090.528082191769</v>
      </c>
      <c r="CW14" s="531"/>
      <c r="CX14" s="531"/>
      <c r="CY14" s="531"/>
      <c r="CZ14" s="531"/>
      <c r="DA14" s="531"/>
      <c r="DB14" s="531"/>
      <c r="DC14" s="531"/>
      <c r="DD14" s="531"/>
      <c r="DE14" s="539"/>
    </row>
    <row r="15" spans="1:125" s="2" customFormat="1" ht="23.25" customHeight="1" x14ac:dyDescent="0.2">
      <c r="A15" s="540" t="s">
        <v>1143</v>
      </c>
      <c r="B15" s="541" t="s">
        <v>1143</v>
      </c>
      <c r="C15" s="541" t="s">
        <v>1143</v>
      </c>
      <c r="D15" s="541" t="s">
        <v>1143</v>
      </c>
      <c r="E15" s="541" t="s">
        <v>1143</v>
      </c>
      <c r="F15" s="541" t="s">
        <v>1143</v>
      </c>
      <c r="G15" s="541" t="s">
        <v>1143</v>
      </c>
      <c r="H15" s="541" t="s">
        <v>1143</v>
      </c>
      <c r="I15" s="541" t="s">
        <v>1143</v>
      </c>
      <c r="J15" s="541" t="s">
        <v>1143</v>
      </c>
      <c r="K15" s="541" t="s">
        <v>1143</v>
      </c>
      <c r="L15" s="541" t="s">
        <v>1143</v>
      </c>
      <c r="M15" s="541" t="s">
        <v>1143</v>
      </c>
      <c r="N15" s="541" t="s">
        <v>1143</v>
      </c>
      <c r="O15" s="542" t="s">
        <v>1143</v>
      </c>
      <c r="P15" s="525" t="s">
        <v>1147</v>
      </c>
      <c r="Q15" s="525"/>
      <c r="R15" s="525"/>
      <c r="S15" s="525"/>
      <c r="T15" s="525"/>
      <c r="U15" s="525"/>
      <c r="V15" s="525"/>
      <c r="W15" s="525"/>
      <c r="X15" s="525"/>
      <c r="Y15" s="525"/>
      <c r="Z15" s="525"/>
      <c r="AA15" s="525"/>
      <c r="AB15" s="525"/>
      <c r="AC15" s="525"/>
      <c r="AD15" s="526">
        <v>101</v>
      </c>
      <c r="AE15" s="526"/>
      <c r="AF15" s="526"/>
      <c r="AG15" s="527">
        <v>1</v>
      </c>
      <c r="AH15" s="527"/>
      <c r="AI15" s="527"/>
      <c r="AJ15" s="527"/>
      <c r="AK15" s="528">
        <v>6233.1</v>
      </c>
      <c r="AL15" s="529">
        <v>6233.1</v>
      </c>
      <c r="AM15" s="529">
        <v>6233.1</v>
      </c>
      <c r="AN15" s="529">
        <v>6233.1</v>
      </c>
      <c r="AO15" s="529">
        <v>6233.1</v>
      </c>
      <c r="AP15" s="530">
        <v>6233.1</v>
      </c>
      <c r="AQ15" s="531">
        <f t="shared" si="2"/>
        <v>74797.200000000012</v>
      </c>
      <c r="AR15" s="531"/>
      <c r="AS15" s="531"/>
      <c r="AT15" s="531"/>
      <c r="AU15" s="531"/>
      <c r="AV15" s="531"/>
      <c r="AW15" s="531"/>
      <c r="AX15" s="531"/>
      <c r="AY15" s="532"/>
      <c r="AZ15" s="533"/>
      <c r="BA15" s="533"/>
      <c r="BB15" s="533"/>
      <c r="BC15" s="533"/>
      <c r="BD15" s="533"/>
      <c r="BE15" s="533"/>
      <c r="BF15" s="534"/>
      <c r="BG15" s="535">
        <f t="shared" si="3"/>
        <v>1038.8500000000001</v>
      </c>
      <c r="BH15" s="535"/>
      <c r="BI15" s="535"/>
      <c r="BJ15" s="535"/>
      <c r="BK15" s="535"/>
      <c r="BL15" s="535"/>
      <c r="BM15" s="535"/>
      <c r="BN15" s="535"/>
      <c r="BO15" s="536">
        <f t="shared" si="0"/>
        <v>10246.19178082192</v>
      </c>
      <c r="BP15" s="537"/>
      <c r="BQ15" s="537"/>
      <c r="BR15" s="537"/>
      <c r="BS15" s="537"/>
      <c r="BT15" s="537"/>
      <c r="BU15" s="537"/>
      <c r="BV15" s="538"/>
      <c r="BW15" s="535"/>
      <c r="BX15" s="535"/>
      <c r="BY15" s="535"/>
      <c r="BZ15" s="535"/>
      <c r="CA15" s="535"/>
      <c r="CB15" s="535"/>
      <c r="CC15" s="535"/>
      <c r="CD15" s="535"/>
      <c r="CE15" s="535"/>
      <c r="CF15" s="535"/>
      <c r="CG15" s="535"/>
      <c r="CH15" s="535"/>
      <c r="CI15" s="535"/>
      <c r="CJ15" s="535"/>
      <c r="CK15" s="535"/>
      <c r="CL15" s="535"/>
      <c r="CM15" s="535"/>
      <c r="CN15" s="535"/>
      <c r="CO15" s="535"/>
      <c r="CP15" s="535"/>
      <c r="CQ15" s="535"/>
      <c r="CR15" s="535"/>
      <c r="CS15" s="535"/>
      <c r="CT15" s="535"/>
      <c r="CU15" s="535"/>
      <c r="CV15" s="531">
        <f t="shared" si="1"/>
        <v>86082.241780821932</v>
      </c>
      <c r="CW15" s="531"/>
      <c r="CX15" s="531"/>
      <c r="CY15" s="531"/>
      <c r="CZ15" s="531"/>
      <c r="DA15" s="531"/>
      <c r="DB15" s="531"/>
      <c r="DC15" s="531"/>
      <c r="DD15" s="531"/>
      <c r="DE15" s="539"/>
    </row>
    <row r="16" spans="1:125" s="2" customFormat="1" ht="23.25" customHeight="1" x14ac:dyDescent="0.2">
      <c r="A16" s="540" t="s">
        <v>1144</v>
      </c>
      <c r="B16" s="541" t="s">
        <v>1144</v>
      </c>
      <c r="C16" s="541" t="s">
        <v>1144</v>
      </c>
      <c r="D16" s="541" t="s">
        <v>1144</v>
      </c>
      <c r="E16" s="541" t="s">
        <v>1144</v>
      </c>
      <c r="F16" s="541" t="s">
        <v>1144</v>
      </c>
      <c r="G16" s="541" t="s">
        <v>1144</v>
      </c>
      <c r="H16" s="541" t="s">
        <v>1144</v>
      </c>
      <c r="I16" s="541" t="s">
        <v>1144</v>
      </c>
      <c r="J16" s="541" t="s">
        <v>1144</v>
      </c>
      <c r="K16" s="541" t="s">
        <v>1144</v>
      </c>
      <c r="L16" s="541" t="s">
        <v>1144</v>
      </c>
      <c r="M16" s="541" t="s">
        <v>1144</v>
      </c>
      <c r="N16" s="541" t="s">
        <v>1144</v>
      </c>
      <c r="O16" s="542" t="s">
        <v>1144</v>
      </c>
      <c r="P16" s="525" t="s">
        <v>1147</v>
      </c>
      <c r="Q16" s="525"/>
      <c r="R16" s="525"/>
      <c r="S16" s="525"/>
      <c r="T16" s="525"/>
      <c r="U16" s="525"/>
      <c r="V16" s="525"/>
      <c r="W16" s="525"/>
      <c r="X16" s="525"/>
      <c r="Y16" s="525"/>
      <c r="Z16" s="525"/>
      <c r="AA16" s="525"/>
      <c r="AB16" s="525"/>
      <c r="AC16" s="525"/>
      <c r="AD16" s="526">
        <v>101</v>
      </c>
      <c r="AE16" s="526"/>
      <c r="AF16" s="526"/>
      <c r="AG16" s="527">
        <v>1</v>
      </c>
      <c r="AH16" s="527"/>
      <c r="AI16" s="527"/>
      <c r="AJ16" s="527"/>
      <c r="AK16" s="528">
        <v>5421.6</v>
      </c>
      <c r="AL16" s="529">
        <v>5421.6</v>
      </c>
      <c r="AM16" s="529">
        <v>5421.6</v>
      </c>
      <c r="AN16" s="529">
        <v>5421.6</v>
      </c>
      <c r="AO16" s="529">
        <v>5421.6</v>
      </c>
      <c r="AP16" s="530">
        <v>5421.6</v>
      </c>
      <c r="AQ16" s="531">
        <f>AG16*AK16*12</f>
        <v>65059.200000000004</v>
      </c>
      <c r="AR16" s="531"/>
      <c r="AS16" s="531"/>
      <c r="AT16" s="531"/>
      <c r="AU16" s="531"/>
      <c r="AV16" s="531"/>
      <c r="AW16" s="531"/>
      <c r="AX16" s="531"/>
      <c r="AY16" s="532"/>
      <c r="AZ16" s="533"/>
      <c r="BA16" s="533"/>
      <c r="BB16" s="533"/>
      <c r="BC16" s="533"/>
      <c r="BD16" s="533"/>
      <c r="BE16" s="533"/>
      <c r="BF16" s="534"/>
      <c r="BG16" s="535">
        <f t="shared" si="3"/>
        <v>903.6</v>
      </c>
      <c r="BH16" s="535"/>
      <c r="BI16" s="535"/>
      <c r="BJ16" s="535"/>
      <c r="BK16" s="535"/>
      <c r="BL16" s="535"/>
      <c r="BM16" s="535"/>
      <c r="BN16" s="535"/>
      <c r="BO16" s="536">
        <f t="shared" si="0"/>
        <v>8912.2191780821922</v>
      </c>
      <c r="BP16" s="537"/>
      <c r="BQ16" s="537"/>
      <c r="BR16" s="537"/>
      <c r="BS16" s="537"/>
      <c r="BT16" s="537"/>
      <c r="BU16" s="537"/>
      <c r="BV16" s="538"/>
      <c r="BW16" s="535"/>
      <c r="BX16" s="535"/>
      <c r="BY16" s="535"/>
      <c r="BZ16" s="535"/>
      <c r="CA16" s="535"/>
      <c r="CB16" s="535"/>
      <c r="CC16" s="535"/>
      <c r="CD16" s="535"/>
      <c r="CE16" s="535"/>
      <c r="CF16" s="535"/>
      <c r="CG16" s="535"/>
      <c r="CH16" s="535"/>
      <c r="CI16" s="535"/>
      <c r="CJ16" s="535"/>
      <c r="CK16" s="535"/>
      <c r="CL16" s="535"/>
      <c r="CM16" s="535"/>
      <c r="CN16" s="535"/>
      <c r="CO16" s="535"/>
      <c r="CP16" s="535"/>
      <c r="CQ16" s="535"/>
      <c r="CR16" s="535"/>
      <c r="CS16" s="535"/>
      <c r="CT16" s="535"/>
      <c r="CU16" s="535"/>
      <c r="CV16" s="531">
        <f>SUM(AQ16:CU16)</f>
        <v>74875.019178082192</v>
      </c>
      <c r="CW16" s="531"/>
      <c r="CX16" s="531"/>
      <c r="CY16" s="531"/>
      <c r="CZ16" s="531"/>
      <c r="DA16" s="531"/>
      <c r="DB16" s="531"/>
      <c r="DC16" s="531"/>
      <c r="DD16" s="531"/>
      <c r="DE16" s="539"/>
    </row>
    <row r="17" spans="1:125" s="2" customFormat="1" ht="23.25" customHeight="1" x14ac:dyDescent="0.2">
      <c r="A17" s="540" t="s">
        <v>1145</v>
      </c>
      <c r="B17" s="541" t="s">
        <v>1145</v>
      </c>
      <c r="C17" s="541" t="s">
        <v>1145</v>
      </c>
      <c r="D17" s="541" t="s">
        <v>1145</v>
      </c>
      <c r="E17" s="541" t="s">
        <v>1145</v>
      </c>
      <c r="F17" s="541" t="s">
        <v>1145</v>
      </c>
      <c r="G17" s="541" t="s">
        <v>1145</v>
      </c>
      <c r="H17" s="541" t="s">
        <v>1145</v>
      </c>
      <c r="I17" s="541" t="s">
        <v>1145</v>
      </c>
      <c r="J17" s="541" t="s">
        <v>1145</v>
      </c>
      <c r="K17" s="541" t="s">
        <v>1145</v>
      </c>
      <c r="L17" s="541" t="s">
        <v>1145</v>
      </c>
      <c r="M17" s="541" t="s">
        <v>1145</v>
      </c>
      <c r="N17" s="541" t="s">
        <v>1145</v>
      </c>
      <c r="O17" s="542" t="s">
        <v>1145</v>
      </c>
      <c r="P17" s="525" t="s">
        <v>1147</v>
      </c>
      <c r="Q17" s="525"/>
      <c r="R17" s="525"/>
      <c r="S17" s="525"/>
      <c r="T17" s="525"/>
      <c r="U17" s="525"/>
      <c r="V17" s="525"/>
      <c r="W17" s="525"/>
      <c r="X17" s="525"/>
      <c r="Y17" s="525"/>
      <c r="Z17" s="525"/>
      <c r="AA17" s="525"/>
      <c r="AB17" s="525"/>
      <c r="AC17" s="525"/>
      <c r="AD17" s="526">
        <v>101</v>
      </c>
      <c r="AE17" s="526"/>
      <c r="AF17" s="526"/>
      <c r="AG17" s="527">
        <v>1</v>
      </c>
      <c r="AH17" s="527"/>
      <c r="AI17" s="527"/>
      <c r="AJ17" s="527"/>
      <c r="AK17" s="528">
        <v>5187.3</v>
      </c>
      <c r="AL17" s="529">
        <v>5187.3</v>
      </c>
      <c r="AM17" s="529">
        <v>5187.3</v>
      </c>
      <c r="AN17" s="529">
        <v>5187.3</v>
      </c>
      <c r="AO17" s="529">
        <v>5187.3</v>
      </c>
      <c r="AP17" s="530">
        <v>5187.3</v>
      </c>
      <c r="AQ17" s="531">
        <f>AG17*AK17*12</f>
        <v>62247.600000000006</v>
      </c>
      <c r="AR17" s="531"/>
      <c r="AS17" s="531"/>
      <c r="AT17" s="531"/>
      <c r="AU17" s="531"/>
      <c r="AV17" s="531"/>
      <c r="AW17" s="531"/>
      <c r="AX17" s="531"/>
      <c r="AY17" s="532"/>
      <c r="AZ17" s="533"/>
      <c r="BA17" s="533"/>
      <c r="BB17" s="533"/>
      <c r="BC17" s="533"/>
      <c r="BD17" s="533"/>
      <c r="BE17" s="533"/>
      <c r="BF17" s="534"/>
      <c r="BG17" s="535">
        <f t="shared" si="3"/>
        <v>864.55</v>
      </c>
      <c r="BH17" s="535"/>
      <c r="BI17" s="535"/>
      <c r="BJ17" s="535"/>
      <c r="BK17" s="535"/>
      <c r="BL17" s="535"/>
      <c r="BM17" s="535"/>
      <c r="BN17" s="535"/>
      <c r="BO17" s="536">
        <f t="shared" si="0"/>
        <v>8527.0684931506858</v>
      </c>
      <c r="BP17" s="537"/>
      <c r="BQ17" s="537"/>
      <c r="BR17" s="537"/>
      <c r="BS17" s="537"/>
      <c r="BT17" s="537"/>
      <c r="BU17" s="537"/>
      <c r="BV17" s="538"/>
      <c r="BW17" s="535"/>
      <c r="BX17" s="535"/>
      <c r="BY17" s="535"/>
      <c r="BZ17" s="535"/>
      <c r="CA17" s="535"/>
      <c r="CB17" s="535"/>
      <c r="CC17" s="535"/>
      <c r="CD17" s="535"/>
      <c r="CE17" s="535"/>
      <c r="CF17" s="535"/>
      <c r="CG17" s="535"/>
      <c r="CH17" s="535"/>
      <c r="CI17" s="535"/>
      <c r="CJ17" s="535"/>
      <c r="CK17" s="535"/>
      <c r="CL17" s="535"/>
      <c r="CM17" s="535"/>
      <c r="CN17" s="535"/>
      <c r="CO17" s="535"/>
      <c r="CP17" s="535"/>
      <c r="CQ17" s="535"/>
      <c r="CR17" s="535"/>
      <c r="CS17" s="535"/>
      <c r="CT17" s="535"/>
      <c r="CU17" s="535"/>
      <c r="CV17" s="531">
        <f>SUM(AQ17:CU17)</f>
        <v>71639.218493150693</v>
      </c>
      <c r="CW17" s="531"/>
      <c r="CX17" s="531"/>
      <c r="CY17" s="531"/>
      <c r="CZ17" s="531"/>
      <c r="DA17" s="531"/>
      <c r="DB17" s="531"/>
      <c r="DC17" s="531"/>
      <c r="DD17" s="531"/>
      <c r="DE17" s="539"/>
    </row>
    <row r="18" spans="1:125" s="2" customFormat="1" ht="23.25" customHeight="1" x14ac:dyDescent="0.2">
      <c r="A18" s="540" t="s">
        <v>1146</v>
      </c>
      <c r="B18" s="541" t="s">
        <v>1146</v>
      </c>
      <c r="C18" s="541" t="s">
        <v>1146</v>
      </c>
      <c r="D18" s="541" t="s">
        <v>1146</v>
      </c>
      <c r="E18" s="541" t="s">
        <v>1146</v>
      </c>
      <c r="F18" s="541" t="s">
        <v>1146</v>
      </c>
      <c r="G18" s="541" t="s">
        <v>1146</v>
      </c>
      <c r="H18" s="541" t="s">
        <v>1146</v>
      </c>
      <c r="I18" s="541" t="s">
        <v>1146</v>
      </c>
      <c r="J18" s="541" t="s">
        <v>1146</v>
      </c>
      <c r="K18" s="541" t="s">
        <v>1146</v>
      </c>
      <c r="L18" s="541" t="s">
        <v>1146</v>
      </c>
      <c r="M18" s="541" t="s">
        <v>1146</v>
      </c>
      <c r="N18" s="541" t="s">
        <v>1146</v>
      </c>
      <c r="O18" s="542" t="s">
        <v>1146</v>
      </c>
      <c r="P18" s="525" t="s">
        <v>1147</v>
      </c>
      <c r="Q18" s="525"/>
      <c r="R18" s="525"/>
      <c r="S18" s="525"/>
      <c r="T18" s="525"/>
      <c r="U18" s="525"/>
      <c r="V18" s="525"/>
      <c r="W18" s="525"/>
      <c r="X18" s="525"/>
      <c r="Y18" s="525"/>
      <c r="Z18" s="525"/>
      <c r="AA18" s="525"/>
      <c r="AB18" s="525"/>
      <c r="AC18" s="525"/>
      <c r="AD18" s="526">
        <v>101</v>
      </c>
      <c r="AE18" s="526"/>
      <c r="AF18" s="526"/>
      <c r="AG18" s="527">
        <v>1</v>
      </c>
      <c r="AH18" s="527"/>
      <c r="AI18" s="527"/>
      <c r="AJ18" s="527"/>
      <c r="AK18" s="528">
        <v>5421.6</v>
      </c>
      <c r="AL18" s="529">
        <v>5421.6</v>
      </c>
      <c r="AM18" s="529">
        <v>5421.6</v>
      </c>
      <c r="AN18" s="529">
        <v>5421.6</v>
      </c>
      <c r="AO18" s="529">
        <v>5421.6</v>
      </c>
      <c r="AP18" s="530">
        <v>5421.6</v>
      </c>
      <c r="AQ18" s="531">
        <f t="shared" si="2"/>
        <v>65059.200000000004</v>
      </c>
      <c r="AR18" s="531"/>
      <c r="AS18" s="531"/>
      <c r="AT18" s="531"/>
      <c r="AU18" s="531"/>
      <c r="AV18" s="531"/>
      <c r="AW18" s="531"/>
      <c r="AX18" s="531"/>
      <c r="AY18" s="532"/>
      <c r="AZ18" s="533"/>
      <c r="BA18" s="533"/>
      <c r="BB18" s="533"/>
      <c r="BC18" s="533"/>
      <c r="BD18" s="533"/>
      <c r="BE18" s="533"/>
      <c r="BF18" s="534"/>
      <c r="BG18" s="535">
        <f t="shared" si="3"/>
        <v>903.6</v>
      </c>
      <c r="BH18" s="535"/>
      <c r="BI18" s="535"/>
      <c r="BJ18" s="535"/>
      <c r="BK18" s="535"/>
      <c r="BL18" s="535"/>
      <c r="BM18" s="535"/>
      <c r="BN18" s="535"/>
      <c r="BO18" s="536">
        <f t="shared" si="0"/>
        <v>8912.2191780821922</v>
      </c>
      <c r="BP18" s="537"/>
      <c r="BQ18" s="537"/>
      <c r="BR18" s="537"/>
      <c r="BS18" s="537"/>
      <c r="BT18" s="537"/>
      <c r="BU18" s="537"/>
      <c r="BV18" s="538"/>
      <c r="BW18" s="535"/>
      <c r="BX18" s="535"/>
      <c r="BY18" s="535"/>
      <c r="BZ18" s="535"/>
      <c r="CA18" s="535"/>
      <c r="CB18" s="535"/>
      <c r="CC18" s="535"/>
      <c r="CD18" s="535"/>
      <c r="CE18" s="535"/>
      <c r="CF18" s="535"/>
      <c r="CG18" s="535"/>
      <c r="CH18" s="535"/>
      <c r="CI18" s="535"/>
      <c r="CJ18" s="535"/>
      <c r="CK18" s="535"/>
      <c r="CL18" s="535"/>
      <c r="CM18" s="535"/>
      <c r="CN18" s="535"/>
      <c r="CO18" s="535"/>
      <c r="CP18" s="535"/>
      <c r="CQ18" s="535"/>
      <c r="CR18" s="535"/>
      <c r="CS18" s="535"/>
      <c r="CT18" s="535"/>
      <c r="CU18" s="535"/>
      <c r="CV18" s="531">
        <f t="shared" si="1"/>
        <v>74875.019178082192</v>
      </c>
      <c r="CW18" s="531"/>
      <c r="CX18" s="531"/>
      <c r="CY18" s="531"/>
      <c r="CZ18" s="531"/>
      <c r="DA18" s="531"/>
      <c r="DB18" s="531"/>
      <c r="DC18" s="531"/>
      <c r="DD18" s="531"/>
      <c r="DE18" s="539"/>
    </row>
    <row r="19" spans="1:125" s="2" customFormat="1" ht="23.25" customHeight="1" x14ac:dyDescent="0.2">
      <c r="A19" s="540" t="s">
        <v>1142</v>
      </c>
      <c r="B19" s="541" t="s">
        <v>1142</v>
      </c>
      <c r="C19" s="541" t="s">
        <v>1142</v>
      </c>
      <c r="D19" s="541" t="s">
        <v>1142</v>
      </c>
      <c r="E19" s="541" t="s">
        <v>1142</v>
      </c>
      <c r="F19" s="541" t="s">
        <v>1142</v>
      </c>
      <c r="G19" s="541" t="s">
        <v>1142</v>
      </c>
      <c r="H19" s="541" t="s">
        <v>1142</v>
      </c>
      <c r="I19" s="541" t="s">
        <v>1142</v>
      </c>
      <c r="J19" s="541" t="s">
        <v>1142</v>
      </c>
      <c r="K19" s="541" t="s">
        <v>1142</v>
      </c>
      <c r="L19" s="541" t="s">
        <v>1142</v>
      </c>
      <c r="M19" s="541" t="s">
        <v>1142</v>
      </c>
      <c r="N19" s="541" t="s">
        <v>1142</v>
      </c>
      <c r="O19" s="542" t="s">
        <v>1142</v>
      </c>
      <c r="P19" s="574" t="s">
        <v>1150</v>
      </c>
      <c r="Q19" s="574"/>
      <c r="R19" s="574"/>
      <c r="S19" s="574"/>
      <c r="T19" s="574"/>
      <c r="U19" s="574"/>
      <c r="V19" s="574"/>
      <c r="W19" s="574"/>
      <c r="X19" s="574"/>
      <c r="Y19" s="574"/>
      <c r="Z19" s="574"/>
      <c r="AA19" s="574"/>
      <c r="AB19" s="574"/>
      <c r="AC19" s="574"/>
      <c r="AD19" s="526">
        <v>101</v>
      </c>
      <c r="AE19" s="526"/>
      <c r="AF19" s="526"/>
      <c r="AG19" s="527">
        <v>1</v>
      </c>
      <c r="AH19" s="527"/>
      <c r="AI19" s="527"/>
      <c r="AJ19" s="527"/>
      <c r="AK19" s="528">
        <v>6233.7</v>
      </c>
      <c r="AL19" s="529">
        <v>6233.7</v>
      </c>
      <c r="AM19" s="529">
        <v>6233.7</v>
      </c>
      <c r="AN19" s="529">
        <v>6233.7</v>
      </c>
      <c r="AO19" s="529">
        <v>6233.7</v>
      </c>
      <c r="AP19" s="530">
        <v>6233.7</v>
      </c>
      <c r="AQ19" s="531">
        <f t="shared" si="2"/>
        <v>74804.399999999994</v>
      </c>
      <c r="AR19" s="531"/>
      <c r="AS19" s="531"/>
      <c r="AT19" s="531"/>
      <c r="AU19" s="531"/>
      <c r="AV19" s="531"/>
      <c r="AW19" s="531"/>
      <c r="AX19" s="531"/>
      <c r="AY19" s="532"/>
      <c r="AZ19" s="533"/>
      <c r="BA19" s="533"/>
      <c r="BB19" s="533"/>
      <c r="BC19" s="533"/>
      <c r="BD19" s="533"/>
      <c r="BE19" s="533"/>
      <c r="BF19" s="534"/>
      <c r="BG19" s="535">
        <f t="shared" si="3"/>
        <v>1038.95</v>
      </c>
      <c r="BH19" s="535"/>
      <c r="BI19" s="535"/>
      <c r="BJ19" s="535"/>
      <c r="BK19" s="535"/>
      <c r="BL19" s="535"/>
      <c r="BM19" s="535"/>
      <c r="BN19" s="535"/>
      <c r="BO19" s="536">
        <f t="shared" si="0"/>
        <v>10247.17808219178</v>
      </c>
      <c r="BP19" s="537"/>
      <c r="BQ19" s="537"/>
      <c r="BR19" s="537"/>
      <c r="BS19" s="537"/>
      <c r="BT19" s="537"/>
      <c r="BU19" s="537"/>
      <c r="BV19" s="538"/>
      <c r="BW19" s="535"/>
      <c r="BX19" s="535"/>
      <c r="BY19" s="535"/>
      <c r="BZ19" s="535"/>
      <c r="CA19" s="535"/>
      <c r="CB19" s="535"/>
      <c r="CC19" s="535"/>
      <c r="CD19" s="535"/>
      <c r="CE19" s="535"/>
      <c r="CF19" s="535"/>
      <c r="CG19" s="535"/>
      <c r="CH19" s="535"/>
      <c r="CI19" s="535"/>
      <c r="CJ19" s="535"/>
      <c r="CK19" s="535"/>
      <c r="CL19" s="535"/>
      <c r="CM19" s="535"/>
      <c r="CN19" s="535"/>
      <c r="CO19" s="535"/>
      <c r="CP19" s="535"/>
      <c r="CQ19" s="535"/>
      <c r="CR19" s="535"/>
      <c r="CS19" s="535"/>
      <c r="CT19" s="535"/>
      <c r="CU19" s="535"/>
      <c r="CV19" s="531">
        <f t="shared" si="1"/>
        <v>86090.528082191769</v>
      </c>
      <c r="CW19" s="531"/>
      <c r="CX19" s="531"/>
      <c r="CY19" s="531"/>
      <c r="CZ19" s="531"/>
      <c r="DA19" s="531"/>
      <c r="DB19" s="531"/>
      <c r="DC19" s="531"/>
      <c r="DD19" s="531"/>
      <c r="DE19" s="539"/>
    </row>
    <row r="20" spans="1:125" s="2" customFormat="1" ht="23.25" customHeight="1" x14ac:dyDescent="0.2">
      <c r="A20" s="540" t="s">
        <v>1148</v>
      </c>
      <c r="B20" s="541" t="s">
        <v>1148</v>
      </c>
      <c r="C20" s="541" t="s">
        <v>1148</v>
      </c>
      <c r="D20" s="541" t="s">
        <v>1148</v>
      </c>
      <c r="E20" s="541" t="s">
        <v>1148</v>
      </c>
      <c r="F20" s="541" t="s">
        <v>1148</v>
      </c>
      <c r="G20" s="541" t="s">
        <v>1148</v>
      </c>
      <c r="H20" s="541" t="s">
        <v>1148</v>
      </c>
      <c r="I20" s="541" t="s">
        <v>1148</v>
      </c>
      <c r="J20" s="541" t="s">
        <v>1148</v>
      </c>
      <c r="K20" s="541" t="s">
        <v>1148</v>
      </c>
      <c r="L20" s="541" t="s">
        <v>1148</v>
      </c>
      <c r="M20" s="541" t="s">
        <v>1148</v>
      </c>
      <c r="N20" s="541" t="s">
        <v>1148</v>
      </c>
      <c r="O20" s="542" t="s">
        <v>1148</v>
      </c>
      <c r="P20" s="574" t="s">
        <v>1151</v>
      </c>
      <c r="Q20" s="574"/>
      <c r="R20" s="574"/>
      <c r="S20" s="574"/>
      <c r="T20" s="574"/>
      <c r="U20" s="574"/>
      <c r="V20" s="574"/>
      <c r="W20" s="574"/>
      <c r="X20" s="574"/>
      <c r="Y20" s="574"/>
      <c r="Z20" s="574"/>
      <c r="AA20" s="574"/>
      <c r="AB20" s="574"/>
      <c r="AC20" s="574"/>
      <c r="AD20" s="526">
        <v>101</v>
      </c>
      <c r="AE20" s="526"/>
      <c r="AF20" s="526"/>
      <c r="AG20" s="527">
        <v>1</v>
      </c>
      <c r="AH20" s="527"/>
      <c r="AI20" s="527"/>
      <c r="AJ20" s="527"/>
      <c r="AK20" s="528">
        <v>12690.599999999999</v>
      </c>
      <c r="AL20" s="529">
        <v>12690.599999999999</v>
      </c>
      <c r="AM20" s="529">
        <v>12690.599999999999</v>
      </c>
      <c r="AN20" s="529">
        <v>12690.599999999999</v>
      </c>
      <c r="AO20" s="529">
        <v>12690.599999999999</v>
      </c>
      <c r="AP20" s="530">
        <v>12690.599999999999</v>
      </c>
      <c r="AQ20" s="531">
        <f>AG20*AK20*12</f>
        <v>152287.19999999998</v>
      </c>
      <c r="AR20" s="531"/>
      <c r="AS20" s="531"/>
      <c r="AT20" s="531"/>
      <c r="AU20" s="531"/>
      <c r="AV20" s="531"/>
      <c r="AW20" s="531"/>
      <c r="AX20" s="531"/>
      <c r="AY20" s="532"/>
      <c r="AZ20" s="533"/>
      <c r="BA20" s="533"/>
      <c r="BB20" s="533"/>
      <c r="BC20" s="533"/>
      <c r="BD20" s="533"/>
      <c r="BE20" s="533"/>
      <c r="BF20" s="534"/>
      <c r="BG20" s="535">
        <f t="shared" si="3"/>
        <v>2115.0999999999995</v>
      </c>
      <c r="BH20" s="535"/>
      <c r="BI20" s="535"/>
      <c r="BJ20" s="535"/>
      <c r="BK20" s="535"/>
      <c r="BL20" s="535"/>
      <c r="BM20" s="535"/>
      <c r="BN20" s="535"/>
      <c r="BO20" s="536">
        <f t="shared" si="0"/>
        <v>20861.260273972603</v>
      </c>
      <c r="BP20" s="537"/>
      <c r="BQ20" s="537"/>
      <c r="BR20" s="537"/>
      <c r="BS20" s="537"/>
      <c r="BT20" s="537"/>
      <c r="BU20" s="537"/>
      <c r="BV20" s="538"/>
      <c r="BW20" s="535"/>
      <c r="BX20" s="535"/>
      <c r="BY20" s="535"/>
      <c r="BZ20" s="535"/>
      <c r="CA20" s="535"/>
      <c r="CB20" s="535"/>
      <c r="CC20" s="535"/>
      <c r="CD20" s="535"/>
      <c r="CE20" s="535"/>
      <c r="CF20" s="535"/>
      <c r="CG20" s="535"/>
      <c r="CH20" s="535"/>
      <c r="CI20" s="535"/>
      <c r="CJ20" s="535"/>
      <c r="CK20" s="535"/>
      <c r="CL20" s="535"/>
      <c r="CM20" s="535"/>
      <c r="CN20" s="535"/>
      <c r="CO20" s="535"/>
      <c r="CP20" s="535"/>
      <c r="CQ20" s="535"/>
      <c r="CR20" s="535"/>
      <c r="CS20" s="535"/>
      <c r="CT20" s="535"/>
      <c r="CU20" s="535"/>
      <c r="CV20" s="531">
        <f>SUM(AQ20:CU20)</f>
        <v>175263.5602739726</v>
      </c>
      <c r="CW20" s="531"/>
      <c r="CX20" s="531"/>
      <c r="CY20" s="531"/>
      <c r="CZ20" s="531"/>
      <c r="DA20" s="531"/>
      <c r="DB20" s="531"/>
      <c r="DC20" s="531"/>
      <c r="DD20" s="531"/>
      <c r="DE20" s="539"/>
    </row>
    <row r="21" spans="1:125" s="2" customFormat="1" ht="23.25" customHeight="1" x14ac:dyDescent="0.2">
      <c r="A21" s="540" t="s">
        <v>1142</v>
      </c>
      <c r="B21" s="541" t="s">
        <v>1142</v>
      </c>
      <c r="C21" s="541" t="s">
        <v>1142</v>
      </c>
      <c r="D21" s="541" t="s">
        <v>1142</v>
      </c>
      <c r="E21" s="541" t="s">
        <v>1142</v>
      </c>
      <c r="F21" s="541" t="s">
        <v>1142</v>
      </c>
      <c r="G21" s="541" t="s">
        <v>1142</v>
      </c>
      <c r="H21" s="541" t="s">
        <v>1142</v>
      </c>
      <c r="I21" s="541" t="s">
        <v>1142</v>
      </c>
      <c r="J21" s="541" t="s">
        <v>1142</v>
      </c>
      <c r="K21" s="541" t="s">
        <v>1142</v>
      </c>
      <c r="L21" s="541" t="s">
        <v>1142</v>
      </c>
      <c r="M21" s="541" t="s">
        <v>1142</v>
      </c>
      <c r="N21" s="541" t="s">
        <v>1142</v>
      </c>
      <c r="O21" s="542" t="s">
        <v>1142</v>
      </c>
      <c r="P21" s="574" t="s">
        <v>1151</v>
      </c>
      <c r="Q21" s="574"/>
      <c r="R21" s="574"/>
      <c r="S21" s="574"/>
      <c r="T21" s="574"/>
      <c r="U21" s="574"/>
      <c r="V21" s="574"/>
      <c r="W21" s="574"/>
      <c r="X21" s="574"/>
      <c r="Y21" s="574"/>
      <c r="Z21" s="574"/>
      <c r="AA21" s="574"/>
      <c r="AB21" s="574"/>
      <c r="AC21" s="574"/>
      <c r="AD21" s="526">
        <v>101</v>
      </c>
      <c r="AE21" s="526"/>
      <c r="AF21" s="526"/>
      <c r="AG21" s="527">
        <v>1</v>
      </c>
      <c r="AH21" s="527"/>
      <c r="AI21" s="527"/>
      <c r="AJ21" s="527"/>
      <c r="AK21" s="528">
        <v>6233.7</v>
      </c>
      <c r="AL21" s="529">
        <v>6233.7</v>
      </c>
      <c r="AM21" s="529">
        <v>6233.7</v>
      </c>
      <c r="AN21" s="529">
        <v>6233.7</v>
      </c>
      <c r="AO21" s="529">
        <v>6233.7</v>
      </c>
      <c r="AP21" s="530">
        <v>6233.7</v>
      </c>
      <c r="AQ21" s="531">
        <f t="shared" si="2"/>
        <v>74804.399999999994</v>
      </c>
      <c r="AR21" s="531"/>
      <c r="AS21" s="531"/>
      <c r="AT21" s="531"/>
      <c r="AU21" s="531"/>
      <c r="AV21" s="531"/>
      <c r="AW21" s="531"/>
      <c r="AX21" s="531"/>
      <c r="AY21" s="532"/>
      <c r="AZ21" s="533"/>
      <c r="BA21" s="533"/>
      <c r="BB21" s="533"/>
      <c r="BC21" s="533"/>
      <c r="BD21" s="533"/>
      <c r="BE21" s="533"/>
      <c r="BF21" s="534"/>
      <c r="BG21" s="535">
        <f t="shared" si="3"/>
        <v>1038.95</v>
      </c>
      <c r="BH21" s="535"/>
      <c r="BI21" s="535"/>
      <c r="BJ21" s="535"/>
      <c r="BK21" s="535"/>
      <c r="BL21" s="535"/>
      <c r="BM21" s="535"/>
      <c r="BN21" s="535"/>
      <c r="BO21" s="536">
        <f t="shared" si="0"/>
        <v>10247.17808219178</v>
      </c>
      <c r="BP21" s="537"/>
      <c r="BQ21" s="537"/>
      <c r="BR21" s="537"/>
      <c r="BS21" s="537"/>
      <c r="BT21" s="537"/>
      <c r="BU21" s="537"/>
      <c r="BV21" s="538"/>
      <c r="BW21" s="535"/>
      <c r="BX21" s="535"/>
      <c r="BY21" s="535"/>
      <c r="BZ21" s="535"/>
      <c r="CA21" s="535"/>
      <c r="CB21" s="535"/>
      <c r="CC21" s="535"/>
      <c r="CD21" s="535"/>
      <c r="CE21" s="535"/>
      <c r="CF21" s="535"/>
      <c r="CG21" s="535"/>
      <c r="CH21" s="535"/>
      <c r="CI21" s="535"/>
      <c r="CJ21" s="535"/>
      <c r="CK21" s="535"/>
      <c r="CL21" s="535"/>
      <c r="CM21" s="535"/>
      <c r="CN21" s="535"/>
      <c r="CO21" s="535"/>
      <c r="CP21" s="535"/>
      <c r="CQ21" s="535"/>
      <c r="CR21" s="535"/>
      <c r="CS21" s="535"/>
      <c r="CT21" s="535"/>
      <c r="CU21" s="535"/>
      <c r="CV21" s="531">
        <f t="shared" si="1"/>
        <v>86090.528082191769</v>
      </c>
      <c r="CW21" s="531"/>
      <c r="CX21" s="531"/>
      <c r="CY21" s="531"/>
      <c r="CZ21" s="531"/>
      <c r="DA21" s="531"/>
      <c r="DB21" s="531"/>
      <c r="DC21" s="531"/>
      <c r="DD21" s="531"/>
      <c r="DE21" s="539"/>
    </row>
    <row r="22" spans="1:125" s="2" customFormat="1" ht="23.25" customHeight="1" x14ac:dyDescent="0.2">
      <c r="A22" s="540" t="s">
        <v>1148</v>
      </c>
      <c r="B22" s="541" t="s">
        <v>1148</v>
      </c>
      <c r="C22" s="541" t="s">
        <v>1148</v>
      </c>
      <c r="D22" s="541" t="s">
        <v>1148</v>
      </c>
      <c r="E22" s="541" t="s">
        <v>1148</v>
      </c>
      <c r="F22" s="541" t="s">
        <v>1148</v>
      </c>
      <c r="G22" s="541" t="s">
        <v>1148</v>
      </c>
      <c r="H22" s="541" t="s">
        <v>1148</v>
      </c>
      <c r="I22" s="541" t="s">
        <v>1148</v>
      </c>
      <c r="J22" s="541" t="s">
        <v>1148</v>
      </c>
      <c r="K22" s="541" t="s">
        <v>1148</v>
      </c>
      <c r="L22" s="541" t="s">
        <v>1148</v>
      </c>
      <c r="M22" s="541" t="s">
        <v>1148</v>
      </c>
      <c r="N22" s="541" t="s">
        <v>1148</v>
      </c>
      <c r="O22" s="542" t="s">
        <v>1148</v>
      </c>
      <c r="P22" s="574" t="s">
        <v>1152</v>
      </c>
      <c r="Q22" s="574"/>
      <c r="R22" s="574"/>
      <c r="S22" s="574"/>
      <c r="T22" s="574"/>
      <c r="U22" s="574"/>
      <c r="V22" s="574"/>
      <c r="W22" s="574"/>
      <c r="X22" s="574"/>
      <c r="Y22" s="574"/>
      <c r="Z22" s="574"/>
      <c r="AA22" s="574"/>
      <c r="AB22" s="574"/>
      <c r="AC22" s="574"/>
      <c r="AD22" s="526">
        <v>101</v>
      </c>
      <c r="AE22" s="526"/>
      <c r="AF22" s="526"/>
      <c r="AG22" s="527">
        <v>1</v>
      </c>
      <c r="AH22" s="527"/>
      <c r="AI22" s="527"/>
      <c r="AJ22" s="527"/>
      <c r="AK22" s="528">
        <v>10764</v>
      </c>
      <c r="AL22" s="529">
        <v>10764</v>
      </c>
      <c r="AM22" s="529">
        <v>10764</v>
      </c>
      <c r="AN22" s="529">
        <v>10764</v>
      </c>
      <c r="AO22" s="529">
        <v>10764</v>
      </c>
      <c r="AP22" s="530">
        <v>10764</v>
      </c>
      <c r="AQ22" s="531">
        <f t="shared" si="2"/>
        <v>129168</v>
      </c>
      <c r="AR22" s="531"/>
      <c r="AS22" s="531"/>
      <c r="AT22" s="531"/>
      <c r="AU22" s="531"/>
      <c r="AV22" s="531"/>
      <c r="AW22" s="531"/>
      <c r="AX22" s="531"/>
      <c r="AY22" s="532"/>
      <c r="AZ22" s="533"/>
      <c r="BA22" s="533"/>
      <c r="BB22" s="533"/>
      <c r="BC22" s="533"/>
      <c r="BD22" s="533"/>
      <c r="BE22" s="533"/>
      <c r="BF22" s="534"/>
      <c r="BG22" s="535">
        <f t="shared" si="3"/>
        <v>1794</v>
      </c>
      <c r="BH22" s="535"/>
      <c r="BI22" s="535"/>
      <c r="BJ22" s="535"/>
      <c r="BK22" s="535"/>
      <c r="BL22" s="535"/>
      <c r="BM22" s="535"/>
      <c r="BN22" s="535"/>
      <c r="BO22" s="536">
        <f t="shared" si="0"/>
        <v>17694.246575342466</v>
      </c>
      <c r="BP22" s="537"/>
      <c r="BQ22" s="537"/>
      <c r="BR22" s="537"/>
      <c r="BS22" s="537"/>
      <c r="BT22" s="537"/>
      <c r="BU22" s="537"/>
      <c r="BV22" s="538"/>
      <c r="BW22" s="535"/>
      <c r="BX22" s="535"/>
      <c r="BY22" s="535"/>
      <c r="BZ22" s="535"/>
      <c r="CA22" s="535"/>
      <c r="CB22" s="535"/>
      <c r="CC22" s="535"/>
      <c r="CD22" s="535"/>
      <c r="CE22" s="535"/>
      <c r="CF22" s="535"/>
      <c r="CG22" s="535"/>
      <c r="CH22" s="535"/>
      <c r="CI22" s="535"/>
      <c r="CJ22" s="535"/>
      <c r="CK22" s="535"/>
      <c r="CL22" s="535"/>
      <c r="CM22" s="535"/>
      <c r="CN22" s="535"/>
      <c r="CO22" s="535"/>
      <c r="CP22" s="535"/>
      <c r="CQ22" s="535"/>
      <c r="CR22" s="535"/>
      <c r="CS22" s="535"/>
      <c r="CT22" s="535"/>
      <c r="CU22" s="535"/>
      <c r="CV22" s="531">
        <f t="shared" si="1"/>
        <v>148656.24657534246</v>
      </c>
      <c r="CW22" s="531"/>
      <c r="CX22" s="531"/>
      <c r="CY22" s="531"/>
      <c r="CZ22" s="531"/>
      <c r="DA22" s="531"/>
      <c r="DB22" s="531"/>
      <c r="DC22" s="531"/>
      <c r="DD22" s="531"/>
      <c r="DE22" s="539"/>
    </row>
    <row r="23" spans="1:125" s="2" customFormat="1" ht="23.25" customHeight="1" x14ac:dyDescent="0.2">
      <c r="A23" s="540" t="s">
        <v>1149</v>
      </c>
      <c r="B23" s="541" t="s">
        <v>1149</v>
      </c>
      <c r="C23" s="541" t="s">
        <v>1149</v>
      </c>
      <c r="D23" s="541" t="s">
        <v>1149</v>
      </c>
      <c r="E23" s="541" t="s">
        <v>1149</v>
      </c>
      <c r="F23" s="541" t="s">
        <v>1149</v>
      </c>
      <c r="G23" s="541" t="s">
        <v>1149</v>
      </c>
      <c r="H23" s="541" t="s">
        <v>1149</v>
      </c>
      <c r="I23" s="541" t="s">
        <v>1149</v>
      </c>
      <c r="J23" s="541" t="s">
        <v>1149</v>
      </c>
      <c r="K23" s="541" t="s">
        <v>1149</v>
      </c>
      <c r="L23" s="541" t="s">
        <v>1149</v>
      </c>
      <c r="M23" s="541" t="s">
        <v>1149</v>
      </c>
      <c r="N23" s="541" t="s">
        <v>1149</v>
      </c>
      <c r="O23" s="542" t="s">
        <v>1149</v>
      </c>
      <c r="P23" s="525" t="s">
        <v>1152</v>
      </c>
      <c r="Q23" s="525"/>
      <c r="R23" s="525"/>
      <c r="S23" s="525"/>
      <c r="T23" s="525"/>
      <c r="U23" s="525"/>
      <c r="V23" s="525"/>
      <c r="W23" s="525"/>
      <c r="X23" s="525"/>
      <c r="Y23" s="525"/>
      <c r="Z23" s="525"/>
      <c r="AA23" s="525"/>
      <c r="AB23" s="525"/>
      <c r="AC23" s="525"/>
      <c r="AD23" s="526">
        <v>101</v>
      </c>
      <c r="AE23" s="526"/>
      <c r="AF23" s="526"/>
      <c r="AG23" s="527">
        <v>1</v>
      </c>
      <c r="AH23" s="527"/>
      <c r="AI23" s="527"/>
      <c r="AJ23" s="527"/>
      <c r="AK23" s="528">
        <v>7160.0999999999995</v>
      </c>
      <c r="AL23" s="529">
        <v>7160.0999999999995</v>
      </c>
      <c r="AM23" s="529">
        <v>7160.0999999999995</v>
      </c>
      <c r="AN23" s="529">
        <v>7160.0999999999995</v>
      </c>
      <c r="AO23" s="529">
        <v>7160.0999999999995</v>
      </c>
      <c r="AP23" s="530">
        <v>7160.0999999999995</v>
      </c>
      <c r="AQ23" s="531">
        <f t="shared" si="2"/>
        <v>85921.2</v>
      </c>
      <c r="AR23" s="531"/>
      <c r="AS23" s="531"/>
      <c r="AT23" s="531"/>
      <c r="AU23" s="531"/>
      <c r="AV23" s="531"/>
      <c r="AW23" s="531"/>
      <c r="AX23" s="531"/>
      <c r="AY23" s="532"/>
      <c r="AZ23" s="533"/>
      <c r="BA23" s="533"/>
      <c r="BB23" s="533"/>
      <c r="BC23" s="533"/>
      <c r="BD23" s="533"/>
      <c r="BE23" s="533"/>
      <c r="BF23" s="534"/>
      <c r="BG23" s="535">
        <f t="shared" ref="BG23:BG86" si="4">AK23/30*5*AG23</f>
        <v>1193.3499999999999</v>
      </c>
      <c r="BH23" s="535"/>
      <c r="BI23" s="535"/>
      <c r="BJ23" s="535"/>
      <c r="BK23" s="535"/>
      <c r="BL23" s="535"/>
      <c r="BM23" s="535"/>
      <c r="BN23" s="535"/>
      <c r="BO23" s="536">
        <f t="shared" si="0"/>
        <v>11770.027397260274</v>
      </c>
      <c r="BP23" s="537"/>
      <c r="BQ23" s="537"/>
      <c r="BR23" s="537"/>
      <c r="BS23" s="537"/>
      <c r="BT23" s="537"/>
      <c r="BU23" s="537"/>
      <c r="BV23" s="538"/>
      <c r="BW23" s="535"/>
      <c r="BX23" s="535"/>
      <c r="BY23" s="535"/>
      <c r="BZ23" s="535"/>
      <c r="CA23" s="535"/>
      <c r="CB23" s="535"/>
      <c r="CC23" s="535"/>
      <c r="CD23" s="535"/>
      <c r="CE23" s="535"/>
      <c r="CF23" s="535"/>
      <c r="CG23" s="535"/>
      <c r="CH23" s="535"/>
      <c r="CI23" s="535"/>
      <c r="CJ23" s="535"/>
      <c r="CK23" s="535"/>
      <c r="CL23" s="535"/>
      <c r="CM23" s="535"/>
      <c r="CN23" s="535"/>
      <c r="CO23" s="535"/>
      <c r="CP23" s="535"/>
      <c r="CQ23" s="535"/>
      <c r="CR23" s="535"/>
      <c r="CS23" s="535"/>
      <c r="CT23" s="535"/>
      <c r="CU23" s="535"/>
      <c r="CV23" s="531">
        <f t="shared" si="1"/>
        <v>98884.577397260276</v>
      </c>
      <c r="CW23" s="531"/>
      <c r="CX23" s="531"/>
      <c r="CY23" s="531"/>
      <c r="CZ23" s="531"/>
      <c r="DA23" s="531"/>
      <c r="DB23" s="531"/>
      <c r="DC23" s="531"/>
      <c r="DD23" s="531"/>
      <c r="DE23" s="539"/>
    </row>
    <row r="24" spans="1:125" s="2" customFormat="1" ht="23.25" customHeight="1" x14ac:dyDescent="0.2">
      <c r="A24" s="523" t="s">
        <v>1153</v>
      </c>
      <c r="B24" s="524" t="s">
        <v>1153</v>
      </c>
      <c r="C24" s="524" t="s">
        <v>1153</v>
      </c>
      <c r="D24" s="524" t="s">
        <v>1153</v>
      </c>
      <c r="E24" s="524" t="s">
        <v>1153</v>
      </c>
      <c r="F24" s="524" t="s">
        <v>1153</v>
      </c>
      <c r="G24" s="524" t="s">
        <v>1153</v>
      </c>
      <c r="H24" s="524" t="s">
        <v>1153</v>
      </c>
      <c r="I24" s="524" t="s">
        <v>1153</v>
      </c>
      <c r="J24" s="524" t="s">
        <v>1153</v>
      </c>
      <c r="K24" s="524" t="s">
        <v>1153</v>
      </c>
      <c r="L24" s="524" t="s">
        <v>1153</v>
      </c>
      <c r="M24" s="524" t="s">
        <v>1153</v>
      </c>
      <c r="N24" s="524" t="s">
        <v>1153</v>
      </c>
      <c r="O24" s="524" t="s">
        <v>1153</v>
      </c>
      <c r="P24" s="525" t="s">
        <v>1155</v>
      </c>
      <c r="Q24" s="525"/>
      <c r="R24" s="525"/>
      <c r="S24" s="525"/>
      <c r="T24" s="525"/>
      <c r="U24" s="525"/>
      <c r="V24" s="525"/>
      <c r="W24" s="525"/>
      <c r="X24" s="525"/>
      <c r="Y24" s="525"/>
      <c r="Z24" s="525"/>
      <c r="AA24" s="525"/>
      <c r="AB24" s="525"/>
      <c r="AC24" s="525"/>
      <c r="AD24" s="526">
        <v>101</v>
      </c>
      <c r="AE24" s="526"/>
      <c r="AF24" s="526"/>
      <c r="AG24" s="527">
        <v>1</v>
      </c>
      <c r="AH24" s="527"/>
      <c r="AI24" s="527"/>
      <c r="AJ24" s="527"/>
      <c r="AK24" s="528">
        <v>21583.800000000003</v>
      </c>
      <c r="AL24" s="529">
        <v>21583.800000000003</v>
      </c>
      <c r="AM24" s="529">
        <v>21583.800000000003</v>
      </c>
      <c r="AN24" s="529">
        <v>21583.800000000003</v>
      </c>
      <c r="AO24" s="529">
        <v>21583.800000000003</v>
      </c>
      <c r="AP24" s="530">
        <v>21583.800000000003</v>
      </c>
      <c r="AQ24" s="531">
        <f t="shared" si="2"/>
        <v>259005.60000000003</v>
      </c>
      <c r="AR24" s="531"/>
      <c r="AS24" s="531"/>
      <c r="AT24" s="531"/>
      <c r="AU24" s="531"/>
      <c r="AV24" s="531"/>
      <c r="AW24" s="531"/>
      <c r="AX24" s="531"/>
      <c r="AY24" s="532"/>
      <c r="AZ24" s="533"/>
      <c r="BA24" s="533"/>
      <c r="BB24" s="533"/>
      <c r="BC24" s="533"/>
      <c r="BD24" s="533"/>
      <c r="BE24" s="533"/>
      <c r="BF24" s="534"/>
      <c r="BG24" s="535">
        <f t="shared" si="4"/>
        <v>3597.3000000000006</v>
      </c>
      <c r="BH24" s="535"/>
      <c r="BI24" s="535"/>
      <c r="BJ24" s="535"/>
      <c r="BK24" s="535"/>
      <c r="BL24" s="535"/>
      <c r="BM24" s="535"/>
      <c r="BN24" s="535"/>
      <c r="BO24" s="536">
        <f t="shared" si="0"/>
        <v>35480.219178082196</v>
      </c>
      <c r="BP24" s="537"/>
      <c r="BQ24" s="537"/>
      <c r="BR24" s="537"/>
      <c r="BS24" s="537"/>
      <c r="BT24" s="537"/>
      <c r="BU24" s="537"/>
      <c r="BV24" s="538"/>
      <c r="BW24" s="535"/>
      <c r="BX24" s="535"/>
      <c r="BY24" s="535"/>
      <c r="BZ24" s="535"/>
      <c r="CA24" s="535"/>
      <c r="CB24" s="535"/>
      <c r="CC24" s="535"/>
      <c r="CD24" s="535"/>
      <c r="CE24" s="535"/>
      <c r="CF24" s="535"/>
      <c r="CG24" s="535"/>
      <c r="CH24" s="535"/>
      <c r="CI24" s="535"/>
      <c r="CJ24" s="535"/>
      <c r="CK24" s="535"/>
      <c r="CL24" s="535"/>
      <c r="CM24" s="535"/>
      <c r="CN24" s="535"/>
      <c r="CO24" s="535"/>
      <c r="CP24" s="535"/>
      <c r="CQ24" s="535"/>
      <c r="CR24" s="535"/>
      <c r="CS24" s="535"/>
      <c r="CT24" s="535"/>
      <c r="CU24" s="535"/>
      <c r="CV24" s="531">
        <f t="shared" si="1"/>
        <v>298083.11917808221</v>
      </c>
      <c r="CW24" s="531"/>
      <c r="CX24" s="531"/>
      <c r="CY24" s="531"/>
      <c r="CZ24" s="531"/>
      <c r="DA24" s="531"/>
      <c r="DB24" s="531"/>
      <c r="DC24" s="531"/>
      <c r="DD24" s="531"/>
      <c r="DE24" s="539"/>
      <c r="DU24" s="46"/>
    </row>
    <row r="25" spans="1:125" s="2" customFormat="1" ht="23.25" customHeight="1" x14ac:dyDescent="0.2">
      <c r="A25" s="523" t="s">
        <v>1148</v>
      </c>
      <c r="B25" s="524" t="s">
        <v>1148</v>
      </c>
      <c r="C25" s="524" t="s">
        <v>1148</v>
      </c>
      <c r="D25" s="524" t="s">
        <v>1148</v>
      </c>
      <c r="E25" s="524" t="s">
        <v>1148</v>
      </c>
      <c r="F25" s="524" t="s">
        <v>1148</v>
      </c>
      <c r="G25" s="524" t="s">
        <v>1148</v>
      </c>
      <c r="H25" s="524" t="s">
        <v>1148</v>
      </c>
      <c r="I25" s="524" t="s">
        <v>1148</v>
      </c>
      <c r="J25" s="524" t="s">
        <v>1148</v>
      </c>
      <c r="K25" s="524" t="s">
        <v>1148</v>
      </c>
      <c r="L25" s="524" t="s">
        <v>1148</v>
      </c>
      <c r="M25" s="524" t="s">
        <v>1148</v>
      </c>
      <c r="N25" s="524" t="s">
        <v>1148</v>
      </c>
      <c r="O25" s="524" t="s">
        <v>1148</v>
      </c>
      <c r="P25" s="525" t="s">
        <v>1156</v>
      </c>
      <c r="Q25" s="525"/>
      <c r="R25" s="525"/>
      <c r="S25" s="525"/>
      <c r="T25" s="525"/>
      <c r="U25" s="525"/>
      <c r="V25" s="525"/>
      <c r="W25" s="525"/>
      <c r="X25" s="525"/>
      <c r="Y25" s="525"/>
      <c r="Z25" s="525"/>
      <c r="AA25" s="525"/>
      <c r="AB25" s="525"/>
      <c r="AC25" s="525"/>
      <c r="AD25" s="526">
        <v>101</v>
      </c>
      <c r="AE25" s="526"/>
      <c r="AF25" s="526"/>
      <c r="AG25" s="527">
        <v>1</v>
      </c>
      <c r="AH25" s="527"/>
      <c r="AI25" s="527"/>
      <c r="AJ25" s="527"/>
      <c r="AK25" s="528">
        <v>12690.599999999999</v>
      </c>
      <c r="AL25" s="529">
        <v>12690.599999999999</v>
      </c>
      <c r="AM25" s="529">
        <v>12690.599999999999</v>
      </c>
      <c r="AN25" s="529">
        <v>12690.599999999999</v>
      </c>
      <c r="AO25" s="529">
        <v>12690.599999999999</v>
      </c>
      <c r="AP25" s="530">
        <v>12690.599999999999</v>
      </c>
      <c r="AQ25" s="531">
        <f t="shared" si="2"/>
        <v>152287.19999999998</v>
      </c>
      <c r="AR25" s="531"/>
      <c r="AS25" s="531"/>
      <c r="AT25" s="531"/>
      <c r="AU25" s="531"/>
      <c r="AV25" s="531"/>
      <c r="AW25" s="531"/>
      <c r="AX25" s="531"/>
      <c r="AY25" s="532"/>
      <c r="AZ25" s="533"/>
      <c r="BA25" s="533"/>
      <c r="BB25" s="533"/>
      <c r="BC25" s="533"/>
      <c r="BD25" s="533"/>
      <c r="BE25" s="533"/>
      <c r="BF25" s="534"/>
      <c r="BG25" s="535">
        <f t="shared" si="4"/>
        <v>2115.0999999999995</v>
      </c>
      <c r="BH25" s="535"/>
      <c r="BI25" s="535"/>
      <c r="BJ25" s="535"/>
      <c r="BK25" s="535"/>
      <c r="BL25" s="535"/>
      <c r="BM25" s="535"/>
      <c r="BN25" s="535"/>
      <c r="BO25" s="536">
        <f t="shared" si="0"/>
        <v>20861.260273972603</v>
      </c>
      <c r="BP25" s="537"/>
      <c r="BQ25" s="537"/>
      <c r="BR25" s="537"/>
      <c r="BS25" s="537"/>
      <c r="BT25" s="537"/>
      <c r="BU25" s="537"/>
      <c r="BV25" s="538"/>
      <c r="BW25" s="535"/>
      <c r="BX25" s="535"/>
      <c r="BY25" s="535"/>
      <c r="BZ25" s="535"/>
      <c r="CA25" s="535"/>
      <c r="CB25" s="535"/>
      <c r="CC25" s="535"/>
      <c r="CD25" s="535"/>
      <c r="CE25" s="535"/>
      <c r="CF25" s="535"/>
      <c r="CG25" s="535"/>
      <c r="CH25" s="535"/>
      <c r="CI25" s="535"/>
      <c r="CJ25" s="535"/>
      <c r="CK25" s="535"/>
      <c r="CL25" s="535"/>
      <c r="CM25" s="535"/>
      <c r="CN25" s="535"/>
      <c r="CO25" s="535"/>
      <c r="CP25" s="535"/>
      <c r="CQ25" s="535"/>
      <c r="CR25" s="535"/>
      <c r="CS25" s="535"/>
      <c r="CT25" s="535"/>
      <c r="CU25" s="535"/>
      <c r="CV25" s="531">
        <f t="shared" si="1"/>
        <v>175263.5602739726</v>
      </c>
      <c r="CW25" s="531"/>
      <c r="CX25" s="531"/>
      <c r="CY25" s="531"/>
      <c r="CZ25" s="531"/>
      <c r="DA25" s="531"/>
      <c r="DB25" s="531"/>
      <c r="DC25" s="531"/>
      <c r="DD25" s="531"/>
      <c r="DE25" s="539"/>
    </row>
    <row r="26" spans="1:125" s="2" customFormat="1" ht="23.25" customHeight="1" x14ac:dyDescent="0.2">
      <c r="A26" s="523" t="s">
        <v>1154</v>
      </c>
      <c r="B26" s="524" t="s">
        <v>1154</v>
      </c>
      <c r="C26" s="524" t="s">
        <v>1154</v>
      </c>
      <c r="D26" s="524" t="s">
        <v>1154</v>
      </c>
      <c r="E26" s="524" t="s">
        <v>1154</v>
      </c>
      <c r="F26" s="524" t="s">
        <v>1154</v>
      </c>
      <c r="G26" s="524" t="s">
        <v>1154</v>
      </c>
      <c r="H26" s="524" t="s">
        <v>1154</v>
      </c>
      <c r="I26" s="524" t="s">
        <v>1154</v>
      </c>
      <c r="J26" s="524" t="s">
        <v>1154</v>
      </c>
      <c r="K26" s="524" t="s">
        <v>1154</v>
      </c>
      <c r="L26" s="524" t="s">
        <v>1154</v>
      </c>
      <c r="M26" s="524" t="s">
        <v>1154</v>
      </c>
      <c r="N26" s="524" t="s">
        <v>1154</v>
      </c>
      <c r="O26" s="524" t="s">
        <v>1154</v>
      </c>
      <c r="P26" s="525" t="s">
        <v>1156</v>
      </c>
      <c r="Q26" s="525"/>
      <c r="R26" s="525"/>
      <c r="S26" s="525"/>
      <c r="T26" s="525"/>
      <c r="U26" s="525"/>
      <c r="V26" s="525"/>
      <c r="W26" s="525"/>
      <c r="X26" s="525"/>
      <c r="Y26" s="525"/>
      <c r="Z26" s="525"/>
      <c r="AA26" s="525"/>
      <c r="AB26" s="525"/>
      <c r="AC26" s="525"/>
      <c r="AD26" s="526">
        <v>101</v>
      </c>
      <c r="AE26" s="526"/>
      <c r="AF26" s="526"/>
      <c r="AG26" s="527">
        <v>1</v>
      </c>
      <c r="AH26" s="527"/>
      <c r="AI26" s="527"/>
      <c r="AJ26" s="527"/>
      <c r="AK26" s="528">
        <v>6756.3</v>
      </c>
      <c r="AL26" s="529">
        <v>6756.3</v>
      </c>
      <c r="AM26" s="529">
        <v>6756.3</v>
      </c>
      <c r="AN26" s="529">
        <v>6756.3</v>
      </c>
      <c r="AO26" s="529">
        <v>6756.3</v>
      </c>
      <c r="AP26" s="530">
        <v>6756.3</v>
      </c>
      <c r="AQ26" s="531">
        <f t="shared" si="2"/>
        <v>81075.600000000006</v>
      </c>
      <c r="AR26" s="531"/>
      <c r="AS26" s="531"/>
      <c r="AT26" s="531"/>
      <c r="AU26" s="531"/>
      <c r="AV26" s="531"/>
      <c r="AW26" s="531"/>
      <c r="AX26" s="531"/>
      <c r="AY26" s="532"/>
      <c r="AZ26" s="533"/>
      <c r="BA26" s="533"/>
      <c r="BB26" s="533"/>
      <c r="BC26" s="533"/>
      <c r="BD26" s="533"/>
      <c r="BE26" s="533"/>
      <c r="BF26" s="534"/>
      <c r="BG26" s="535">
        <f t="shared" si="4"/>
        <v>1126.05</v>
      </c>
      <c r="BH26" s="535"/>
      <c r="BI26" s="535"/>
      <c r="BJ26" s="535"/>
      <c r="BK26" s="535"/>
      <c r="BL26" s="535"/>
      <c r="BM26" s="535"/>
      <c r="BN26" s="535"/>
      <c r="BO26" s="536">
        <f t="shared" si="0"/>
        <v>11106.246575342466</v>
      </c>
      <c r="BP26" s="537"/>
      <c r="BQ26" s="537"/>
      <c r="BR26" s="537"/>
      <c r="BS26" s="537"/>
      <c r="BT26" s="537"/>
      <c r="BU26" s="537"/>
      <c r="BV26" s="538"/>
      <c r="BW26" s="535"/>
      <c r="BX26" s="535"/>
      <c r="BY26" s="535"/>
      <c r="BZ26" s="535"/>
      <c r="CA26" s="535"/>
      <c r="CB26" s="535"/>
      <c r="CC26" s="535"/>
      <c r="CD26" s="535"/>
      <c r="CE26" s="535"/>
      <c r="CF26" s="535"/>
      <c r="CG26" s="535"/>
      <c r="CH26" s="535"/>
      <c r="CI26" s="535"/>
      <c r="CJ26" s="535"/>
      <c r="CK26" s="535"/>
      <c r="CL26" s="535"/>
      <c r="CM26" s="535"/>
      <c r="CN26" s="535"/>
      <c r="CO26" s="535"/>
      <c r="CP26" s="535"/>
      <c r="CQ26" s="535"/>
      <c r="CR26" s="535"/>
      <c r="CS26" s="535"/>
      <c r="CT26" s="535"/>
      <c r="CU26" s="535"/>
      <c r="CV26" s="531">
        <f t="shared" si="1"/>
        <v>93307.896575342471</v>
      </c>
      <c r="CW26" s="531"/>
      <c r="CX26" s="531"/>
      <c r="CY26" s="531"/>
      <c r="CZ26" s="531"/>
      <c r="DA26" s="531"/>
      <c r="DB26" s="531"/>
      <c r="DC26" s="531"/>
      <c r="DD26" s="531"/>
      <c r="DE26" s="539"/>
    </row>
    <row r="27" spans="1:125" s="2" customFormat="1" ht="23.25" customHeight="1" x14ac:dyDescent="0.2">
      <c r="A27" s="523" t="s">
        <v>1142</v>
      </c>
      <c r="B27" s="524" t="s">
        <v>1142</v>
      </c>
      <c r="C27" s="524" t="s">
        <v>1142</v>
      </c>
      <c r="D27" s="524" t="s">
        <v>1142</v>
      </c>
      <c r="E27" s="524" t="s">
        <v>1142</v>
      </c>
      <c r="F27" s="524" t="s">
        <v>1142</v>
      </c>
      <c r="G27" s="524" t="s">
        <v>1142</v>
      </c>
      <c r="H27" s="524" t="s">
        <v>1142</v>
      </c>
      <c r="I27" s="524" t="s">
        <v>1142</v>
      </c>
      <c r="J27" s="524" t="s">
        <v>1142</v>
      </c>
      <c r="K27" s="524" t="s">
        <v>1142</v>
      </c>
      <c r="L27" s="524" t="s">
        <v>1142</v>
      </c>
      <c r="M27" s="524" t="s">
        <v>1142</v>
      </c>
      <c r="N27" s="524" t="s">
        <v>1142</v>
      </c>
      <c r="O27" s="524" t="s">
        <v>1142</v>
      </c>
      <c r="P27" s="525" t="s">
        <v>1156</v>
      </c>
      <c r="Q27" s="525"/>
      <c r="R27" s="525"/>
      <c r="S27" s="525"/>
      <c r="T27" s="525"/>
      <c r="U27" s="525"/>
      <c r="V27" s="525"/>
      <c r="W27" s="525"/>
      <c r="X27" s="525"/>
      <c r="Y27" s="525"/>
      <c r="Z27" s="525"/>
      <c r="AA27" s="525"/>
      <c r="AB27" s="525"/>
      <c r="AC27" s="525"/>
      <c r="AD27" s="526">
        <v>101</v>
      </c>
      <c r="AE27" s="526"/>
      <c r="AF27" s="526"/>
      <c r="AG27" s="527">
        <v>3</v>
      </c>
      <c r="AH27" s="527"/>
      <c r="AI27" s="527"/>
      <c r="AJ27" s="527"/>
      <c r="AK27" s="571">
        <v>6233.7</v>
      </c>
      <c r="AL27" s="572"/>
      <c r="AM27" s="572"/>
      <c r="AN27" s="572"/>
      <c r="AO27" s="572"/>
      <c r="AP27" s="573"/>
      <c r="AQ27" s="531">
        <f t="shared" si="2"/>
        <v>224413.19999999998</v>
      </c>
      <c r="AR27" s="531"/>
      <c r="AS27" s="531"/>
      <c r="AT27" s="531"/>
      <c r="AU27" s="531"/>
      <c r="AV27" s="531"/>
      <c r="AW27" s="531"/>
      <c r="AX27" s="531"/>
      <c r="AY27" s="532"/>
      <c r="AZ27" s="533"/>
      <c r="BA27" s="533"/>
      <c r="BB27" s="533"/>
      <c r="BC27" s="533"/>
      <c r="BD27" s="533"/>
      <c r="BE27" s="533"/>
      <c r="BF27" s="534"/>
      <c r="BG27" s="535">
        <f t="shared" si="4"/>
        <v>3116.8500000000004</v>
      </c>
      <c r="BH27" s="535"/>
      <c r="BI27" s="535"/>
      <c r="BJ27" s="535"/>
      <c r="BK27" s="535"/>
      <c r="BL27" s="535"/>
      <c r="BM27" s="535"/>
      <c r="BN27" s="535"/>
      <c r="BO27" s="536">
        <f t="shared" si="0"/>
        <v>30741.534246575338</v>
      </c>
      <c r="BP27" s="537"/>
      <c r="BQ27" s="537"/>
      <c r="BR27" s="537"/>
      <c r="BS27" s="537"/>
      <c r="BT27" s="537"/>
      <c r="BU27" s="537"/>
      <c r="BV27" s="538"/>
      <c r="BW27" s="535"/>
      <c r="BX27" s="535"/>
      <c r="BY27" s="535"/>
      <c r="BZ27" s="535"/>
      <c r="CA27" s="535"/>
      <c r="CB27" s="535"/>
      <c r="CC27" s="535"/>
      <c r="CD27" s="535"/>
      <c r="CE27" s="535"/>
      <c r="CF27" s="535"/>
      <c r="CG27" s="535"/>
      <c r="CH27" s="535"/>
      <c r="CI27" s="535"/>
      <c r="CJ27" s="535"/>
      <c r="CK27" s="535"/>
      <c r="CL27" s="535"/>
      <c r="CM27" s="535"/>
      <c r="CN27" s="535"/>
      <c r="CO27" s="535"/>
      <c r="CP27" s="535"/>
      <c r="CQ27" s="535"/>
      <c r="CR27" s="535"/>
      <c r="CS27" s="535"/>
      <c r="CT27" s="535"/>
      <c r="CU27" s="535"/>
      <c r="CV27" s="531">
        <f t="shared" si="1"/>
        <v>258271.58424657534</v>
      </c>
      <c r="CW27" s="531"/>
      <c r="CX27" s="531"/>
      <c r="CY27" s="531"/>
      <c r="CZ27" s="531"/>
      <c r="DA27" s="531"/>
      <c r="DB27" s="531"/>
      <c r="DC27" s="531"/>
      <c r="DD27" s="531"/>
      <c r="DE27" s="539"/>
    </row>
    <row r="28" spans="1:125" s="2" customFormat="1" ht="23.25" customHeight="1" x14ac:dyDescent="0.2">
      <c r="A28" s="523" t="s">
        <v>1148</v>
      </c>
      <c r="B28" s="524"/>
      <c r="C28" s="524"/>
      <c r="D28" s="524"/>
      <c r="E28" s="524"/>
      <c r="F28" s="524"/>
      <c r="G28" s="524"/>
      <c r="H28" s="524"/>
      <c r="I28" s="524"/>
      <c r="J28" s="524"/>
      <c r="K28" s="524"/>
      <c r="L28" s="524"/>
      <c r="M28" s="524"/>
      <c r="N28" s="524"/>
      <c r="O28" s="524"/>
      <c r="P28" s="525" t="s">
        <v>1157</v>
      </c>
      <c r="Q28" s="525"/>
      <c r="R28" s="525"/>
      <c r="S28" s="525"/>
      <c r="T28" s="525"/>
      <c r="U28" s="525"/>
      <c r="V28" s="525"/>
      <c r="W28" s="525"/>
      <c r="X28" s="525"/>
      <c r="Y28" s="525"/>
      <c r="Z28" s="525"/>
      <c r="AA28" s="525"/>
      <c r="AB28" s="525"/>
      <c r="AC28" s="525"/>
      <c r="AD28" s="526">
        <v>101</v>
      </c>
      <c r="AE28" s="526"/>
      <c r="AF28" s="526"/>
      <c r="AG28" s="527">
        <v>1</v>
      </c>
      <c r="AH28" s="527"/>
      <c r="AI28" s="527"/>
      <c r="AJ28" s="527"/>
      <c r="AK28" s="528">
        <v>12000</v>
      </c>
      <c r="AL28" s="529"/>
      <c r="AM28" s="529"/>
      <c r="AN28" s="529"/>
      <c r="AO28" s="529"/>
      <c r="AP28" s="530"/>
      <c r="AQ28" s="531">
        <f t="shared" si="2"/>
        <v>144000</v>
      </c>
      <c r="AR28" s="531"/>
      <c r="AS28" s="531"/>
      <c r="AT28" s="531"/>
      <c r="AU28" s="531"/>
      <c r="AV28" s="531"/>
      <c r="AW28" s="531"/>
      <c r="AX28" s="531"/>
      <c r="AY28" s="532"/>
      <c r="AZ28" s="533"/>
      <c r="BA28" s="533"/>
      <c r="BB28" s="533"/>
      <c r="BC28" s="533"/>
      <c r="BD28" s="533"/>
      <c r="BE28" s="533"/>
      <c r="BF28" s="534"/>
      <c r="BG28" s="535">
        <f t="shared" si="4"/>
        <v>2000</v>
      </c>
      <c r="BH28" s="535"/>
      <c r="BI28" s="535"/>
      <c r="BJ28" s="535"/>
      <c r="BK28" s="535"/>
      <c r="BL28" s="535"/>
      <c r="BM28" s="535"/>
      <c r="BN28" s="535"/>
      <c r="BO28" s="536">
        <f t="shared" si="0"/>
        <v>19726.027397260274</v>
      </c>
      <c r="BP28" s="537"/>
      <c r="BQ28" s="537"/>
      <c r="BR28" s="537"/>
      <c r="BS28" s="537"/>
      <c r="BT28" s="537"/>
      <c r="BU28" s="537"/>
      <c r="BV28" s="538"/>
      <c r="BW28" s="535"/>
      <c r="BX28" s="535"/>
      <c r="BY28" s="535"/>
      <c r="BZ28" s="535"/>
      <c r="CA28" s="535"/>
      <c r="CB28" s="535"/>
      <c r="CC28" s="535"/>
      <c r="CD28" s="535"/>
      <c r="CE28" s="535"/>
      <c r="CF28" s="535"/>
      <c r="CG28" s="535"/>
      <c r="CH28" s="535"/>
      <c r="CI28" s="535"/>
      <c r="CJ28" s="535"/>
      <c r="CK28" s="535"/>
      <c r="CL28" s="535"/>
      <c r="CM28" s="535"/>
      <c r="CN28" s="535"/>
      <c r="CO28" s="535"/>
      <c r="CP28" s="535"/>
      <c r="CQ28" s="535"/>
      <c r="CR28" s="535"/>
      <c r="CS28" s="535"/>
      <c r="CT28" s="535"/>
      <c r="CU28" s="535"/>
      <c r="CV28" s="531">
        <f t="shared" si="1"/>
        <v>165726.02739726027</v>
      </c>
      <c r="CW28" s="531"/>
      <c r="CX28" s="531"/>
      <c r="CY28" s="531"/>
      <c r="CZ28" s="531"/>
      <c r="DA28" s="531"/>
      <c r="DB28" s="531"/>
      <c r="DC28" s="531"/>
      <c r="DD28" s="531"/>
      <c r="DE28" s="539"/>
    </row>
    <row r="29" spans="1:125" s="2" customFormat="1" ht="23.25" customHeight="1" x14ac:dyDescent="0.2">
      <c r="A29" s="540" t="s">
        <v>1158</v>
      </c>
      <c r="B29" s="541" t="s">
        <v>1158</v>
      </c>
      <c r="C29" s="541" t="s">
        <v>1158</v>
      </c>
      <c r="D29" s="541" t="s">
        <v>1158</v>
      </c>
      <c r="E29" s="541" t="s">
        <v>1158</v>
      </c>
      <c r="F29" s="541" t="s">
        <v>1158</v>
      </c>
      <c r="G29" s="541" t="s">
        <v>1158</v>
      </c>
      <c r="H29" s="541" t="s">
        <v>1158</v>
      </c>
      <c r="I29" s="541" t="s">
        <v>1158</v>
      </c>
      <c r="J29" s="541" t="s">
        <v>1158</v>
      </c>
      <c r="K29" s="541" t="s">
        <v>1158</v>
      </c>
      <c r="L29" s="541" t="s">
        <v>1158</v>
      </c>
      <c r="M29" s="541" t="s">
        <v>1158</v>
      </c>
      <c r="N29" s="541" t="s">
        <v>1158</v>
      </c>
      <c r="O29" s="542" t="s">
        <v>1158</v>
      </c>
      <c r="P29" s="525" t="s">
        <v>1174</v>
      </c>
      <c r="Q29" s="525"/>
      <c r="R29" s="525"/>
      <c r="S29" s="525"/>
      <c r="T29" s="525"/>
      <c r="U29" s="525"/>
      <c r="V29" s="525"/>
      <c r="W29" s="525"/>
      <c r="X29" s="525"/>
      <c r="Y29" s="525"/>
      <c r="Z29" s="525"/>
      <c r="AA29" s="525"/>
      <c r="AB29" s="525"/>
      <c r="AC29" s="525"/>
      <c r="AD29" s="526">
        <v>101</v>
      </c>
      <c r="AE29" s="526"/>
      <c r="AF29" s="526"/>
      <c r="AG29" s="527">
        <v>1</v>
      </c>
      <c r="AH29" s="527"/>
      <c r="AI29" s="527"/>
      <c r="AJ29" s="527"/>
      <c r="AK29" s="528">
        <v>21154.2</v>
      </c>
      <c r="AL29" s="529">
        <v>21154.2</v>
      </c>
      <c r="AM29" s="529">
        <v>21154.2</v>
      </c>
      <c r="AN29" s="529">
        <v>21154.2</v>
      </c>
      <c r="AO29" s="529">
        <v>21154.2</v>
      </c>
      <c r="AP29" s="530">
        <v>21154.2</v>
      </c>
      <c r="AQ29" s="531">
        <f t="shared" si="2"/>
        <v>253850.40000000002</v>
      </c>
      <c r="AR29" s="531"/>
      <c r="AS29" s="531"/>
      <c r="AT29" s="531"/>
      <c r="AU29" s="531"/>
      <c r="AV29" s="531"/>
      <c r="AW29" s="531"/>
      <c r="AX29" s="531"/>
      <c r="AY29" s="532"/>
      <c r="AZ29" s="533"/>
      <c r="BA29" s="533"/>
      <c r="BB29" s="533"/>
      <c r="BC29" s="533"/>
      <c r="BD29" s="533"/>
      <c r="BE29" s="533"/>
      <c r="BF29" s="534"/>
      <c r="BG29" s="535">
        <f t="shared" si="4"/>
        <v>3525.7</v>
      </c>
      <c r="BH29" s="535"/>
      <c r="BI29" s="535"/>
      <c r="BJ29" s="535"/>
      <c r="BK29" s="535"/>
      <c r="BL29" s="535"/>
      <c r="BM29" s="535"/>
      <c r="BN29" s="535"/>
      <c r="BO29" s="536">
        <f t="shared" si="0"/>
        <v>34774.027397260281</v>
      </c>
      <c r="BP29" s="537"/>
      <c r="BQ29" s="537"/>
      <c r="BR29" s="537"/>
      <c r="BS29" s="537"/>
      <c r="BT29" s="537"/>
      <c r="BU29" s="537"/>
      <c r="BV29" s="538"/>
      <c r="BW29" s="535"/>
      <c r="BX29" s="535"/>
      <c r="BY29" s="535"/>
      <c r="BZ29" s="535"/>
      <c r="CA29" s="535"/>
      <c r="CB29" s="535"/>
      <c r="CC29" s="535"/>
      <c r="CD29" s="535"/>
      <c r="CE29" s="535"/>
      <c r="CF29" s="535"/>
      <c r="CG29" s="535"/>
      <c r="CH29" s="535"/>
      <c r="CI29" s="535"/>
      <c r="CJ29" s="535"/>
      <c r="CK29" s="535"/>
      <c r="CL29" s="535"/>
      <c r="CM29" s="535"/>
      <c r="CN29" s="535"/>
      <c r="CO29" s="535"/>
      <c r="CP29" s="535"/>
      <c r="CQ29" s="535"/>
      <c r="CR29" s="535"/>
      <c r="CS29" s="535"/>
      <c r="CT29" s="535"/>
      <c r="CU29" s="535"/>
      <c r="CV29" s="531">
        <f t="shared" si="1"/>
        <v>292150.12739726034</v>
      </c>
      <c r="CW29" s="531"/>
      <c r="CX29" s="531"/>
      <c r="CY29" s="531"/>
      <c r="CZ29" s="531"/>
      <c r="DA29" s="531"/>
      <c r="DB29" s="531"/>
      <c r="DC29" s="531"/>
      <c r="DD29" s="531"/>
      <c r="DE29" s="539"/>
    </row>
    <row r="30" spans="1:125" s="2" customFormat="1" ht="23.25" customHeight="1" x14ac:dyDescent="0.2">
      <c r="A30" s="540" t="s">
        <v>1142</v>
      </c>
      <c r="B30" s="541" t="s">
        <v>1142</v>
      </c>
      <c r="C30" s="541" t="s">
        <v>1142</v>
      </c>
      <c r="D30" s="541" t="s">
        <v>1142</v>
      </c>
      <c r="E30" s="541" t="s">
        <v>1142</v>
      </c>
      <c r="F30" s="541" t="s">
        <v>1142</v>
      </c>
      <c r="G30" s="541" t="s">
        <v>1142</v>
      </c>
      <c r="H30" s="541" t="s">
        <v>1142</v>
      </c>
      <c r="I30" s="541" t="s">
        <v>1142</v>
      </c>
      <c r="J30" s="541" t="s">
        <v>1142</v>
      </c>
      <c r="K30" s="541" t="s">
        <v>1142</v>
      </c>
      <c r="L30" s="541" t="s">
        <v>1142</v>
      </c>
      <c r="M30" s="541" t="s">
        <v>1142</v>
      </c>
      <c r="N30" s="541" t="s">
        <v>1142</v>
      </c>
      <c r="O30" s="542" t="s">
        <v>1142</v>
      </c>
      <c r="P30" s="525" t="s">
        <v>1174</v>
      </c>
      <c r="Q30" s="525"/>
      <c r="R30" s="525"/>
      <c r="S30" s="525"/>
      <c r="T30" s="525"/>
      <c r="U30" s="525"/>
      <c r="V30" s="525"/>
      <c r="W30" s="525"/>
      <c r="X30" s="525"/>
      <c r="Y30" s="525"/>
      <c r="Z30" s="525"/>
      <c r="AA30" s="525"/>
      <c r="AB30" s="525"/>
      <c r="AC30" s="525"/>
      <c r="AD30" s="526">
        <v>101</v>
      </c>
      <c r="AE30" s="526"/>
      <c r="AF30" s="526"/>
      <c r="AG30" s="527">
        <v>1</v>
      </c>
      <c r="AH30" s="527"/>
      <c r="AI30" s="527"/>
      <c r="AJ30" s="527"/>
      <c r="AK30" s="528">
        <v>6233.7</v>
      </c>
      <c r="AL30" s="529">
        <v>6233.7</v>
      </c>
      <c r="AM30" s="529">
        <v>6233.7</v>
      </c>
      <c r="AN30" s="529">
        <v>6233.7</v>
      </c>
      <c r="AO30" s="529">
        <v>6233.7</v>
      </c>
      <c r="AP30" s="530">
        <v>6233.7</v>
      </c>
      <c r="AQ30" s="531">
        <f t="shared" si="2"/>
        <v>74804.399999999994</v>
      </c>
      <c r="AR30" s="531"/>
      <c r="AS30" s="531"/>
      <c r="AT30" s="531"/>
      <c r="AU30" s="531"/>
      <c r="AV30" s="531"/>
      <c r="AW30" s="531"/>
      <c r="AX30" s="531"/>
      <c r="AY30" s="532"/>
      <c r="AZ30" s="533"/>
      <c r="BA30" s="533"/>
      <c r="BB30" s="533"/>
      <c r="BC30" s="533"/>
      <c r="BD30" s="533"/>
      <c r="BE30" s="533"/>
      <c r="BF30" s="534"/>
      <c r="BG30" s="535">
        <f t="shared" si="4"/>
        <v>1038.95</v>
      </c>
      <c r="BH30" s="535"/>
      <c r="BI30" s="535"/>
      <c r="BJ30" s="535"/>
      <c r="BK30" s="535"/>
      <c r="BL30" s="535"/>
      <c r="BM30" s="535"/>
      <c r="BN30" s="535"/>
      <c r="BO30" s="536">
        <f t="shared" si="0"/>
        <v>10247.17808219178</v>
      </c>
      <c r="BP30" s="537"/>
      <c r="BQ30" s="537"/>
      <c r="BR30" s="537"/>
      <c r="BS30" s="537"/>
      <c r="BT30" s="537"/>
      <c r="BU30" s="537"/>
      <c r="BV30" s="538"/>
      <c r="BW30" s="535"/>
      <c r="BX30" s="535"/>
      <c r="BY30" s="535"/>
      <c r="BZ30" s="535"/>
      <c r="CA30" s="535"/>
      <c r="CB30" s="535"/>
      <c r="CC30" s="535"/>
      <c r="CD30" s="535"/>
      <c r="CE30" s="535"/>
      <c r="CF30" s="535"/>
      <c r="CG30" s="535"/>
      <c r="CH30" s="535"/>
      <c r="CI30" s="535"/>
      <c r="CJ30" s="535"/>
      <c r="CK30" s="535"/>
      <c r="CL30" s="535"/>
      <c r="CM30" s="535"/>
      <c r="CN30" s="535"/>
      <c r="CO30" s="535"/>
      <c r="CP30" s="535"/>
      <c r="CQ30" s="535"/>
      <c r="CR30" s="535"/>
      <c r="CS30" s="535"/>
      <c r="CT30" s="535"/>
      <c r="CU30" s="535"/>
      <c r="CV30" s="531">
        <f t="shared" si="1"/>
        <v>86090.528082191769</v>
      </c>
      <c r="CW30" s="531"/>
      <c r="CX30" s="531"/>
      <c r="CY30" s="531"/>
      <c r="CZ30" s="531"/>
      <c r="DA30" s="531"/>
      <c r="DB30" s="531"/>
      <c r="DC30" s="531"/>
      <c r="DD30" s="531"/>
      <c r="DE30" s="539"/>
      <c r="DS30" s="46"/>
    </row>
    <row r="31" spans="1:125" s="2" customFormat="1" ht="23.25" customHeight="1" x14ac:dyDescent="0.2">
      <c r="A31" s="540" t="s">
        <v>1159</v>
      </c>
      <c r="B31" s="541" t="s">
        <v>1159</v>
      </c>
      <c r="C31" s="541" t="s">
        <v>1159</v>
      </c>
      <c r="D31" s="541" t="s">
        <v>1159</v>
      </c>
      <c r="E31" s="541" t="s">
        <v>1159</v>
      </c>
      <c r="F31" s="541" t="s">
        <v>1159</v>
      </c>
      <c r="G31" s="541" t="s">
        <v>1159</v>
      </c>
      <c r="H31" s="541" t="s">
        <v>1159</v>
      </c>
      <c r="I31" s="541" t="s">
        <v>1159</v>
      </c>
      <c r="J31" s="541" t="s">
        <v>1159</v>
      </c>
      <c r="K31" s="541" t="s">
        <v>1159</v>
      </c>
      <c r="L31" s="541" t="s">
        <v>1159</v>
      </c>
      <c r="M31" s="541" t="s">
        <v>1159</v>
      </c>
      <c r="N31" s="541" t="s">
        <v>1159</v>
      </c>
      <c r="O31" s="542" t="s">
        <v>1159</v>
      </c>
      <c r="P31" s="525" t="s">
        <v>1174</v>
      </c>
      <c r="Q31" s="525"/>
      <c r="R31" s="525"/>
      <c r="S31" s="525"/>
      <c r="T31" s="525"/>
      <c r="U31" s="525"/>
      <c r="V31" s="525"/>
      <c r="W31" s="525"/>
      <c r="X31" s="525"/>
      <c r="Y31" s="525"/>
      <c r="Z31" s="525"/>
      <c r="AA31" s="525"/>
      <c r="AB31" s="525"/>
      <c r="AC31" s="525"/>
      <c r="AD31" s="526">
        <v>101</v>
      </c>
      <c r="AE31" s="526"/>
      <c r="AF31" s="526"/>
      <c r="AG31" s="527">
        <v>1</v>
      </c>
      <c r="AH31" s="527"/>
      <c r="AI31" s="527"/>
      <c r="AJ31" s="527"/>
      <c r="AK31" s="528">
        <v>9600</v>
      </c>
      <c r="AL31" s="529">
        <v>9600</v>
      </c>
      <c r="AM31" s="529">
        <v>9600</v>
      </c>
      <c r="AN31" s="529">
        <v>9600</v>
      </c>
      <c r="AO31" s="529">
        <v>9600</v>
      </c>
      <c r="AP31" s="530">
        <v>9600</v>
      </c>
      <c r="AQ31" s="531">
        <f t="shared" si="2"/>
        <v>115200</v>
      </c>
      <c r="AR31" s="531"/>
      <c r="AS31" s="531"/>
      <c r="AT31" s="531"/>
      <c r="AU31" s="531"/>
      <c r="AV31" s="531"/>
      <c r="AW31" s="531"/>
      <c r="AX31" s="531"/>
      <c r="AY31" s="532"/>
      <c r="AZ31" s="533"/>
      <c r="BA31" s="533"/>
      <c r="BB31" s="533"/>
      <c r="BC31" s="533"/>
      <c r="BD31" s="533"/>
      <c r="BE31" s="533"/>
      <c r="BF31" s="534"/>
      <c r="BG31" s="535">
        <f t="shared" si="4"/>
        <v>1600</v>
      </c>
      <c r="BH31" s="535"/>
      <c r="BI31" s="535"/>
      <c r="BJ31" s="535"/>
      <c r="BK31" s="535"/>
      <c r="BL31" s="535"/>
      <c r="BM31" s="535"/>
      <c r="BN31" s="535"/>
      <c r="BO31" s="536">
        <f t="shared" si="0"/>
        <v>15780.82191780822</v>
      </c>
      <c r="BP31" s="537"/>
      <c r="BQ31" s="537"/>
      <c r="BR31" s="537"/>
      <c r="BS31" s="537"/>
      <c r="BT31" s="537"/>
      <c r="BU31" s="537"/>
      <c r="BV31" s="538"/>
      <c r="BW31" s="535"/>
      <c r="BX31" s="535"/>
      <c r="BY31" s="535"/>
      <c r="BZ31" s="535"/>
      <c r="CA31" s="535"/>
      <c r="CB31" s="535"/>
      <c r="CC31" s="535"/>
      <c r="CD31" s="535"/>
      <c r="CE31" s="535"/>
      <c r="CF31" s="535"/>
      <c r="CG31" s="535"/>
      <c r="CH31" s="535"/>
      <c r="CI31" s="535"/>
      <c r="CJ31" s="535"/>
      <c r="CK31" s="535"/>
      <c r="CL31" s="535"/>
      <c r="CM31" s="535"/>
      <c r="CN31" s="535"/>
      <c r="CO31" s="535"/>
      <c r="CP31" s="535"/>
      <c r="CQ31" s="535"/>
      <c r="CR31" s="535"/>
      <c r="CS31" s="535"/>
      <c r="CT31" s="535"/>
      <c r="CU31" s="535"/>
      <c r="CV31" s="531">
        <f t="shared" si="1"/>
        <v>132580.82191780821</v>
      </c>
      <c r="CW31" s="531"/>
      <c r="CX31" s="531"/>
      <c r="CY31" s="531"/>
      <c r="CZ31" s="531"/>
      <c r="DA31" s="531"/>
      <c r="DB31" s="531"/>
      <c r="DC31" s="531"/>
      <c r="DD31" s="531"/>
      <c r="DE31" s="539"/>
    </row>
    <row r="32" spans="1:125" s="2" customFormat="1" ht="23.25" customHeight="1" x14ac:dyDescent="0.2">
      <c r="A32" s="540" t="s">
        <v>1160</v>
      </c>
      <c r="B32" s="541" t="s">
        <v>1160</v>
      </c>
      <c r="C32" s="541" t="s">
        <v>1160</v>
      </c>
      <c r="D32" s="541" t="s">
        <v>1160</v>
      </c>
      <c r="E32" s="541" t="s">
        <v>1160</v>
      </c>
      <c r="F32" s="541" t="s">
        <v>1160</v>
      </c>
      <c r="G32" s="541" t="s">
        <v>1160</v>
      </c>
      <c r="H32" s="541" t="s">
        <v>1160</v>
      </c>
      <c r="I32" s="541" t="s">
        <v>1160</v>
      </c>
      <c r="J32" s="541" t="s">
        <v>1160</v>
      </c>
      <c r="K32" s="541" t="s">
        <v>1160</v>
      </c>
      <c r="L32" s="541" t="s">
        <v>1160</v>
      </c>
      <c r="M32" s="541" t="s">
        <v>1160</v>
      </c>
      <c r="N32" s="541" t="s">
        <v>1160</v>
      </c>
      <c r="O32" s="542" t="s">
        <v>1160</v>
      </c>
      <c r="P32" s="525" t="s">
        <v>1175</v>
      </c>
      <c r="Q32" s="525"/>
      <c r="R32" s="525"/>
      <c r="S32" s="525"/>
      <c r="T32" s="525"/>
      <c r="U32" s="525"/>
      <c r="V32" s="525"/>
      <c r="W32" s="525"/>
      <c r="X32" s="525"/>
      <c r="Y32" s="525"/>
      <c r="Z32" s="525"/>
      <c r="AA32" s="525"/>
      <c r="AB32" s="525"/>
      <c r="AC32" s="525"/>
      <c r="AD32" s="526">
        <v>101</v>
      </c>
      <c r="AE32" s="526"/>
      <c r="AF32" s="526"/>
      <c r="AG32" s="527">
        <v>1</v>
      </c>
      <c r="AH32" s="527"/>
      <c r="AI32" s="527"/>
      <c r="AJ32" s="527"/>
      <c r="AK32" s="528">
        <v>10742.4</v>
      </c>
      <c r="AL32" s="529">
        <v>10742.4</v>
      </c>
      <c r="AM32" s="529">
        <v>10742.4</v>
      </c>
      <c r="AN32" s="529">
        <v>10742.4</v>
      </c>
      <c r="AO32" s="529">
        <v>10742.4</v>
      </c>
      <c r="AP32" s="530">
        <v>10742.4</v>
      </c>
      <c r="AQ32" s="531">
        <f t="shared" si="2"/>
        <v>128908.79999999999</v>
      </c>
      <c r="AR32" s="531"/>
      <c r="AS32" s="531"/>
      <c r="AT32" s="531"/>
      <c r="AU32" s="531"/>
      <c r="AV32" s="531"/>
      <c r="AW32" s="531"/>
      <c r="AX32" s="531"/>
      <c r="AY32" s="532"/>
      <c r="AZ32" s="533"/>
      <c r="BA32" s="533"/>
      <c r="BB32" s="533"/>
      <c r="BC32" s="533"/>
      <c r="BD32" s="533"/>
      <c r="BE32" s="533"/>
      <c r="BF32" s="534"/>
      <c r="BG32" s="535">
        <f t="shared" si="4"/>
        <v>1790.3999999999999</v>
      </c>
      <c r="BH32" s="535"/>
      <c r="BI32" s="535"/>
      <c r="BJ32" s="535"/>
      <c r="BK32" s="535"/>
      <c r="BL32" s="535"/>
      <c r="BM32" s="535"/>
      <c r="BN32" s="535"/>
      <c r="BO32" s="536">
        <f t="shared" si="0"/>
        <v>17658.739726027394</v>
      </c>
      <c r="BP32" s="537"/>
      <c r="BQ32" s="537"/>
      <c r="BR32" s="537"/>
      <c r="BS32" s="537"/>
      <c r="BT32" s="537"/>
      <c r="BU32" s="537"/>
      <c r="BV32" s="538"/>
      <c r="BW32" s="535"/>
      <c r="BX32" s="535"/>
      <c r="BY32" s="535"/>
      <c r="BZ32" s="535"/>
      <c r="CA32" s="535"/>
      <c r="CB32" s="535"/>
      <c r="CC32" s="535"/>
      <c r="CD32" s="535"/>
      <c r="CE32" s="535"/>
      <c r="CF32" s="535"/>
      <c r="CG32" s="535"/>
      <c r="CH32" s="535"/>
      <c r="CI32" s="535"/>
      <c r="CJ32" s="535"/>
      <c r="CK32" s="535"/>
      <c r="CL32" s="535"/>
      <c r="CM32" s="535"/>
      <c r="CN32" s="535"/>
      <c r="CO32" s="535"/>
      <c r="CP32" s="535"/>
      <c r="CQ32" s="535"/>
      <c r="CR32" s="535"/>
      <c r="CS32" s="535"/>
      <c r="CT32" s="535"/>
      <c r="CU32" s="535"/>
      <c r="CV32" s="531">
        <f t="shared" si="1"/>
        <v>148357.93972602737</v>
      </c>
      <c r="CW32" s="531"/>
      <c r="CX32" s="531"/>
      <c r="CY32" s="531"/>
      <c r="CZ32" s="531"/>
      <c r="DA32" s="531"/>
      <c r="DB32" s="531"/>
      <c r="DC32" s="531"/>
      <c r="DD32" s="531"/>
      <c r="DE32" s="539"/>
    </row>
    <row r="33" spans="1:123" s="2" customFormat="1" ht="23.25" customHeight="1" x14ac:dyDescent="0.2">
      <c r="A33" s="540" t="s">
        <v>1161</v>
      </c>
      <c r="B33" s="541" t="s">
        <v>1161</v>
      </c>
      <c r="C33" s="541" t="s">
        <v>1161</v>
      </c>
      <c r="D33" s="541" t="s">
        <v>1161</v>
      </c>
      <c r="E33" s="541" t="s">
        <v>1161</v>
      </c>
      <c r="F33" s="541" t="s">
        <v>1161</v>
      </c>
      <c r="G33" s="541" t="s">
        <v>1161</v>
      </c>
      <c r="H33" s="541" t="s">
        <v>1161</v>
      </c>
      <c r="I33" s="541" t="s">
        <v>1161</v>
      </c>
      <c r="J33" s="541" t="s">
        <v>1161</v>
      </c>
      <c r="K33" s="541" t="s">
        <v>1161</v>
      </c>
      <c r="L33" s="541" t="s">
        <v>1161</v>
      </c>
      <c r="M33" s="541" t="s">
        <v>1161</v>
      </c>
      <c r="N33" s="541" t="s">
        <v>1161</v>
      </c>
      <c r="O33" s="542" t="s">
        <v>1161</v>
      </c>
      <c r="P33" s="525" t="s">
        <v>1175</v>
      </c>
      <c r="Q33" s="525"/>
      <c r="R33" s="525"/>
      <c r="S33" s="525"/>
      <c r="T33" s="525"/>
      <c r="U33" s="525"/>
      <c r="V33" s="525"/>
      <c r="W33" s="525"/>
      <c r="X33" s="525"/>
      <c r="Y33" s="525"/>
      <c r="Z33" s="525"/>
      <c r="AA33" s="525"/>
      <c r="AB33" s="525"/>
      <c r="AC33" s="525"/>
      <c r="AD33" s="526">
        <v>101</v>
      </c>
      <c r="AE33" s="526"/>
      <c r="AF33" s="526"/>
      <c r="AG33" s="527">
        <v>1</v>
      </c>
      <c r="AH33" s="527"/>
      <c r="AI33" s="527"/>
      <c r="AJ33" s="527"/>
      <c r="AK33" s="528">
        <v>5220.2999999999993</v>
      </c>
      <c r="AL33" s="529">
        <v>5220.2999999999993</v>
      </c>
      <c r="AM33" s="529">
        <v>5220.2999999999993</v>
      </c>
      <c r="AN33" s="529">
        <v>5220.2999999999993</v>
      </c>
      <c r="AO33" s="529">
        <v>5220.2999999999993</v>
      </c>
      <c r="AP33" s="530">
        <v>5220.2999999999993</v>
      </c>
      <c r="AQ33" s="531">
        <f t="shared" si="2"/>
        <v>62643.599999999991</v>
      </c>
      <c r="AR33" s="531"/>
      <c r="AS33" s="531"/>
      <c r="AT33" s="531"/>
      <c r="AU33" s="531"/>
      <c r="AV33" s="531"/>
      <c r="AW33" s="531"/>
      <c r="AX33" s="531"/>
      <c r="AY33" s="532"/>
      <c r="AZ33" s="533"/>
      <c r="BA33" s="533"/>
      <c r="BB33" s="533"/>
      <c r="BC33" s="533"/>
      <c r="BD33" s="533"/>
      <c r="BE33" s="533"/>
      <c r="BF33" s="534"/>
      <c r="BG33" s="535">
        <f t="shared" si="4"/>
        <v>870.04999999999984</v>
      </c>
      <c r="BH33" s="535"/>
      <c r="BI33" s="535"/>
      <c r="BJ33" s="535"/>
      <c r="BK33" s="535"/>
      <c r="BL33" s="535"/>
      <c r="BM33" s="535"/>
      <c r="BN33" s="535"/>
      <c r="BO33" s="536">
        <f t="shared" si="0"/>
        <v>8581.3150684931497</v>
      </c>
      <c r="BP33" s="537"/>
      <c r="BQ33" s="537"/>
      <c r="BR33" s="537"/>
      <c r="BS33" s="537"/>
      <c r="BT33" s="537"/>
      <c r="BU33" s="537"/>
      <c r="BV33" s="538"/>
      <c r="BW33" s="535"/>
      <c r="BX33" s="535"/>
      <c r="BY33" s="535"/>
      <c r="BZ33" s="535"/>
      <c r="CA33" s="535"/>
      <c r="CB33" s="535"/>
      <c r="CC33" s="535"/>
      <c r="CD33" s="535"/>
      <c r="CE33" s="535"/>
      <c r="CF33" s="535"/>
      <c r="CG33" s="535"/>
      <c r="CH33" s="535"/>
      <c r="CI33" s="535"/>
      <c r="CJ33" s="535"/>
      <c r="CK33" s="535"/>
      <c r="CL33" s="535"/>
      <c r="CM33" s="535"/>
      <c r="CN33" s="535"/>
      <c r="CO33" s="535"/>
      <c r="CP33" s="535"/>
      <c r="CQ33" s="535"/>
      <c r="CR33" s="535"/>
      <c r="CS33" s="535"/>
      <c r="CT33" s="535"/>
      <c r="CU33" s="535"/>
      <c r="CV33" s="531">
        <f t="shared" si="1"/>
        <v>72094.96506849314</v>
      </c>
      <c r="CW33" s="531"/>
      <c r="CX33" s="531"/>
      <c r="CY33" s="531"/>
      <c r="CZ33" s="531"/>
      <c r="DA33" s="531"/>
      <c r="DB33" s="531"/>
      <c r="DC33" s="531"/>
      <c r="DD33" s="531"/>
      <c r="DE33" s="539"/>
    </row>
    <row r="34" spans="1:123" s="2" customFormat="1" ht="23.25" customHeight="1" x14ac:dyDescent="0.2">
      <c r="A34" s="540" t="s">
        <v>1162</v>
      </c>
      <c r="B34" s="541" t="s">
        <v>1162</v>
      </c>
      <c r="C34" s="541" t="s">
        <v>1162</v>
      </c>
      <c r="D34" s="541" t="s">
        <v>1162</v>
      </c>
      <c r="E34" s="541" t="s">
        <v>1162</v>
      </c>
      <c r="F34" s="541" t="s">
        <v>1162</v>
      </c>
      <c r="G34" s="541" t="s">
        <v>1162</v>
      </c>
      <c r="H34" s="541" t="s">
        <v>1162</v>
      </c>
      <c r="I34" s="541" t="s">
        <v>1162</v>
      </c>
      <c r="J34" s="541" t="s">
        <v>1162</v>
      </c>
      <c r="K34" s="541" t="s">
        <v>1162</v>
      </c>
      <c r="L34" s="541" t="s">
        <v>1162</v>
      </c>
      <c r="M34" s="541" t="s">
        <v>1162</v>
      </c>
      <c r="N34" s="541" t="s">
        <v>1162</v>
      </c>
      <c r="O34" s="542" t="s">
        <v>1162</v>
      </c>
      <c r="P34" s="525" t="s">
        <v>1176</v>
      </c>
      <c r="Q34" s="525"/>
      <c r="R34" s="525"/>
      <c r="S34" s="525"/>
      <c r="T34" s="525"/>
      <c r="U34" s="525"/>
      <c r="V34" s="525"/>
      <c r="W34" s="525"/>
      <c r="X34" s="525"/>
      <c r="Y34" s="525"/>
      <c r="Z34" s="525"/>
      <c r="AA34" s="525"/>
      <c r="AB34" s="525"/>
      <c r="AC34" s="525"/>
      <c r="AD34" s="526">
        <v>101</v>
      </c>
      <c r="AE34" s="526"/>
      <c r="AF34" s="526"/>
      <c r="AG34" s="527">
        <v>1</v>
      </c>
      <c r="AH34" s="527"/>
      <c r="AI34" s="527"/>
      <c r="AJ34" s="527"/>
      <c r="AK34" s="528">
        <v>12000</v>
      </c>
      <c r="AL34" s="529">
        <v>12000</v>
      </c>
      <c r="AM34" s="529">
        <v>12000</v>
      </c>
      <c r="AN34" s="529">
        <v>12000</v>
      </c>
      <c r="AO34" s="529">
        <v>12000</v>
      </c>
      <c r="AP34" s="530">
        <v>12000</v>
      </c>
      <c r="AQ34" s="531">
        <f>AG34*AK34*12</f>
        <v>144000</v>
      </c>
      <c r="AR34" s="531"/>
      <c r="AS34" s="531"/>
      <c r="AT34" s="531"/>
      <c r="AU34" s="531"/>
      <c r="AV34" s="531"/>
      <c r="AW34" s="531"/>
      <c r="AX34" s="531"/>
      <c r="AY34" s="532"/>
      <c r="AZ34" s="533"/>
      <c r="BA34" s="533"/>
      <c r="BB34" s="533"/>
      <c r="BC34" s="533"/>
      <c r="BD34" s="533"/>
      <c r="BE34" s="533"/>
      <c r="BF34" s="534"/>
      <c r="BG34" s="535">
        <f t="shared" si="4"/>
        <v>2000</v>
      </c>
      <c r="BH34" s="535"/>
      <c r="BI34" s="535"/>
      <c r="BJ34" s="535"/>
      <c r="BK34" s="535"/>
      <c r="BL34" s="535"/>
      <c r="BM34" s="535"/>
      <c r="BN34" s="535"/>
      <c r="BO34" s="536">
        <f t="shared" si="0"/>
        <v>19726.027397260274</v>
      </c>
      <c r="BP34" s="537"/>
      <c r="BQ34" s="537"/>
      <c r="BR34" s="537"/>
      <c r="BS34" s="537"/>
      <c r="BT34" s="537"/>
      <c r="BU34" s="537"/>
      <c r="BV34" s="538"/>
      <c r="BW34" s="535"/>
      <c r="BX34" s="535"/>
      <c r="BY34" s="535"/>
      <c r="BZ34" s="535"/>
      <c r="CA34" s="535"/>
      <c r="CB34" s="535"/>
      <c r="CC34" s="535"/>
      <c r="CD34" s="535"/>
      <c r="CE34" s="535"/>
      <c r="CF34" s="535"/>
      <c r="CG34" s="535"/>
      <c r="CH34" s="535"/>
      <c r="CI34" s="535"/>
      <c r="CJ34" s="535"/>
      <c r="CK34" s="535"/>
      <c r="CL34" s="535"/>
      <c r="CM34" s="535"/>
      <c r="CN34" s="535"/>
      <c r="CO34" s="535"/>
      <c r="CP34" s="535"/>
      <c r="CQ34" s="535"/>
      <c r="CR34" s="535"/>
      <c r="CS34" s="535"/>
      <c r="CT34" s="535"/>
      <c r="CU34" s="535"/>
      <c r="CV34" s="531">
        <f>SUM(AQ34:CU34)</f>
        <v>165726.02739726027</v>
      </c>
      <c r="CW34" s="531"/>
      <c r="CX34" s="531"/>
      <c r="CY34" s="531"/>
      <c r="CZ34" s="531"/>
      <c r="DA34" s="531"/>
      <c r="DB34" s="531"/>
      <c r="DC34" s="531"/>
      <c r="DD34" s="531"/>
      <c r="DE34" s="539"/>
      <c r="DS34" s="46"/>
    </row>
    <row r="35" spans="1:123" s="2" customFormat="1" ht="23.25" customHeight="1" x14ac:dyDescent="0.2">
      <c r="A35" s="540" t="s">
        <v>1163</v>
      </c>
      <c r="B35" s="541" t="s">
        <v>1163</v>
      </c>
      <c r="C35" s="541" t="s">
        <v>1163</v>
      </c>
      <c r="D35" s="541" t="s">
        <v>1163</v>
      </c>
      <c r="E35" s="541" t="s">
        <v>1163</v>
      </c>
      <c r="F35" s="541" t="s">
        <v>1163</v>
      </c>
      <c r="G35" s="541" t="s">
        <v>1163</v>
      </c>
      <c r="H35" s="541" t="s">
        <v>1163</v>
      </c>
      <c r="I35" s="541" t="s">
        <v>1163</v>
      </c>
      <c r="J35" s="541" t="s">
        <v>1163</v>
      </c>
      <c r="K35" s="541" t="s">
        <v>1163</v>
      </c>
      <c r="L35" s="541" t="s">
        <v>1163</v>
      </c>
      <c r="M35" s="541" t="s">
        <v>1163</v>
      </c>
      <c r="N35" s="541" t="s">
        <v>1163</v>
      </c>
      <c r="O35" s="542" t="s">
        <v>1163</v>
      </c>
      <c r="P35" s="525" t="s">
        <v>1177</v>
      </c>
      <c r="Q35" s="525"/>
      <c r="R35" s="525"/>
      <c r="S35" s="525"/>
      <c r="T35" s="525"/>
      <c r="U35" s="525"/>
      <c r="V35" s="525"/>
      <c r="W35" s="525"/>
      <c r="X35" s="525"/>
      <c r="Y35" s="525"/>
      <c r="Z35" s="525"/>
      <c r="AA35" s="525"/>
      <c r="AB35" s="525"/>
      <c r="AC35" s="525"/>
      <c r="AD35" s="526">
        <v>101</v>
      </c>
      <c r="AE35" s="526"/>
      <c r="AF35" s="526"/>
      <c r="AG35" s="527">
        <v>1</v>
      </c>
      <c r="AH35" s="527"/>
      <c r="AI35" s="527"/>
      <c r="AJ35" s="527"/>
      <c r="AK35" s="528">
        <v>10764</v>
      </c>
      <c r="AL35" s="529">
        <v>10764</v>
      </c>
      <c r="AM35" s="529">
        <v>10764</v>
      </c>
      <c r="AN35" s="529">
        <v>10764</v>
      </c>
      <c r="AO35" s="529">
        <v>10764</v>
      </c>
      <c r="AP35" s="530">
        <v>10764</v>
      </c>
      <c r="AQ35" s="531">
        <f t="shared" si="2"/>
        <v>129168</v>
      </c>
      <c r="AR35" s="531"/>
      <c r="AS35" s="531"/>
      <c r="AT35" s="531"/>
      <c r="AU35" s="531"/>
      <c r="AV35" s="531"/>
      <c r="AW35" s="531"/>
      <c r="AX35" s="531"/>
      <c r="AY35" s="532"/>
      <c r="AZ35" s="533"/>
      <c r="BA35" s="533"/>
      <c r="BB35" s="533"/>
      <c r="BC35" s="533"/>
      <c r="BD35" s="533"/>
      <c r="BE35" s="533"/>
      <c r="BF35" s="534"/>
      <c r="BG35" s="535">
        <f t="shared" si="4"/>
        <v>1794</v>
      </c>
      <c r="BH35" s="535"/>
      <c r="BI35" s="535"/>
      <c r="BJ35" s="535"/>
      <c r="BK35" s="535"/>
      <c r="BL35" s="535"/>
      <c r="BM35" s="535"/>
      <c r="BN35" s="535"/>
      <c r="BO35" s="536">
        <f t="shared" si="0"/>
        <v>17694.246575342466</v>
      </c>
      <c r="BP35" s="537"/>
      <c r="BQ35" s="537"/>
      <c r="BR35" s="537"/>
      <c r="BS35" s="537"/>
      <c r="BT35" s="537"/>
      <c r="BU35" s="537"/>
      <c r="BV35" s="538"/>
      <c r="BW35" s="535"/>
      <c r="BX35" s="535"/>
      <c r="BY35" s="535"/>
      <c r="BZ35" s="535"/>
      <c r="CA35" s="535"/>
      <c r="CB35" s="535"/>
      <c r="CC35" s="535"/>
      <c r="CD35" s="535"/>
      <c r="CE35" s="535"/>
      <c r="CF35" s="535"/>
      <c r="CG35" s="535"/>
      <c r="CH35" s="535"/>
      <c r="CI35" s="535"/>
      <c r="CJ35" s="535"/>
      <c r="CK35" s="535"/>
      <c r="CL35" s="535"/>
      <c r="CM35" s="535"/>
      <c r="CN35" s="535"/>
      <c r="CO35" s="535"/>
      <c r="CP35" s="535"/>
      <c r="CQ35" s="535"/>
      <c r="CR35" s="535"/>
      <c r="CS35" s="535"/>
      <c r="CT35" s="535"/>
      <c r="CU35" s="535"/>
      <c r="CV35" s="531">
        <f t="shared" si="1"/>
        <v>148656.24657534246</v>
      </c>
      <c r="CW35" s="531"/>
      <c r="CX35" s="531"/>
      <c r="CY35" s="531"/>
      <c r="CZ35" s="531"/>
      <c r="DA35" s="531"/>
      <c r="DB35" s="531"/>
      <c r="DC35" s="531"/>
      <c r="DD35" s="531"/>
      <c r="DE35" s="539"/>
    </row>
    <row r="36" spans="1:123" s="2" customFormat="1" ht="23.25" customHeight="1" x14ac:dyDescent="0.2">
      <c r="A36" s="540" t="s">
        <v>1164</v>
      </c>
      <c r="B36" s="541" t="s">
        <v>1164</v>
      </c>
      <c r="C36" s="541" t="s">
        <v>1164</v>
      </c>
      <c r="D36" s="541" t="s">
        <v>1164</v>
      </c>
      <c r="E36" s="541" t="s">
        <v>1164</v>
      </c>
      <c r="F36" s="541" t="s">
        <v>1164</v>
      </c>
      <c r="G36" s="541" t="s">
        <v>1164</v>
      </c>
      <c r="H36" s="541" t="s">
        <v>1164</v>
      </c>
      <c r="I36" s="541" t="s">
        <v>1164</v>
      </c>
      <c r="J36" s="541" t="s">
        <v>1164</v>
      </c>
      <c r="K36" s="541" t="s">
        <v>1164</v>
      </c>
      <c r="L36" s="541" t="s">
        <v>1164</v>
      </c>
      <c r="M36" s="541" t="s">
        <v>1164</v>
      </c>
      <c r="N36" s="541" t="s">
        <v>1164</v>
      </c>
      <c r="O36" s="542" t="s">
        <v>1164</v>
      </c>
      <c r="P36" s="543" t="s">
        <v>1177</v>
      </c>
      <c r="Q36" s="544"/>
      <c r="R36" s="544"/>
      <c r="S36" s="544"/>
      <c r="T36" s="544"/>
      <c r="U36" s="544"/>
      <c r="V36" s="544"/>
      <c r="W36" s="544"/>
      <c r="X36" s="544"/>
      <c r="Y36" s="544"/>
      <c r="Z36" s="544"/>
      <c r="AA36" s="544"/>
      <c r="AB36" s="544"/>
      <c r="AC36" s="545"/>
      <c r="AD36" s="526">
        <v>101</v>
      </c>
      <c r="AE36" s="526"/>
      <c r="AF36" s="526"/>
      <c r="AG36" s="527">
        <v>1</v>
      </c>
      <c r="AH36" s="527"/>
      <c r="AI36" s="527"/>
      <c r="AJ36" s="527"/>
      <c r="AK36" s="528">
        <v>8700</v>
      </c>
      <c r="AL36" s="529">
        <v>8700</v>
      </c>
      <c r="AM36" s="529">
        <v>8700</v>
      </c>
      <c r="AN36" s="529">
        <v>8700</v>
      </c>
      <c r="AO36" s="529">
        <v>8700</v>
      </c>
      <c r="AP36" s="530">
        <v>8700</v>
      </c>
      <c r="AQ36" s="531">
        <f t="shared" si="2"/>
        <v>104400</v>
      </c>
      <c r="AR36" s="531"/>
      <c r="AS36" s="531"/>
      <c r="AT36" s="531"/>
      <c r="AU36" s="531"/>
      <c r="AV36" s="531"/>
      <c r="AW36" s="531"/>
      <c r="AX36" s="531"/>
      <c r="AY36" s="532"/>
      <c r="AZ36" s="533"/>
      <c r="BA36" s="533"/>
      <c r="BB36" s="533"/>
      <c r="BC36" s="533"/>
      <c r="BD36" s="533"/>
      <c r="BE36" s="533"/>
      <c r="BF36" s="534"/>
      <c r="BG36" s="535">
        <f t="shared" si="4"/>
        <v>1450</v>
      </c>
      <c r="BH36" s="535"/>
      <c r="BI36" s="535"/>
      <c r="BJ36" s="535"/>
      <c r="BK36" s="535"/>
      <c r="BL36" s="535"/>
      <c r="BM36" s="535"/>
      <c r="BN36" s="535"/>
      <c r="BO36" s="536">
        <f t="shared" si="0"/>
        <v>14301.369863013699</v>
      </c>
      <c r="BP36" s="537"/>
      <c r="BQ36" s="537"/>
      <c r="BR36" s="537"/>
      <c r="BS36" s="537"/>
      <c r="BT36" s="537"/>
      <c r="BU36" s="537"/>
      <c r="BV36" s="538"/>
      <c r="BW36" s="535"/>
      <c r="BX36" s="535"/>
      <c r="BY36" s="535"/>
      <c r="BZ36" s="535"/>
      <c r="CA36" s="535"/>
      <c r="CB36" s="535"/>
      <c r="CC36" s="535"/>
      <c r="CD36" s="535"/>
      <c r="CE36" s="535"/>
      <c r="CF36" s="535"/>
      <c r="CG36" s="535"/>
      <c r="CH36" s="535"/>
      <c r="CI36" s="535"/>
      <c r="CJ36" s="535"/>
      <c r="CK36" s="535"/>
      <c r="CL36" s="535"/>
      <c r="CM36" s="535"/>
      <c r="CN36" s="535"/>
      <c r="CO36" s="535"/>
      <c r="CP36" s="535"/>
      <c r="CQ36" s="535"/>
      <c r="CR36" s="535"/>
      <c r="CS36" s="535"/>
      <c r="CT36" s="535"/>
      <c r="CU36" s="535"/>
      <c r="CV36" s="531">
        <f t="shared" si="1"/>
        <v>120151.36986301369</v>
      </c>
      <c r="CW36" s="531"/>
      <c r="CX36" s="531"/>
      <c r="CY36" s="531"/>
      <c r="CZ36" s="531"/>
      <c r="DA36" s="531"/>
      <c r="DB36" s="531"/>
      <c r="DC36" s="531"/>
      <c r="DD36" s="531"/>
      <c r="DE36" s="539"/>
    </row>
    <row r="37" spans="1:123" s="2" customFormat="1" ht="23.25" customHeight="1" x14ac:dyDescent="0.2">
      <c r="A37" s="540" t="s">
        <v>1165</v>
      </c>
      <c r="B37" s="541" t="s">
        <v>1165</v>
      </c>
      <c r="C37" s="541" t="s">
        <v>1165</v>
      </c>
      <c r="D37" s="541" t="s">
        <v>1165</v>
      </c>
      <c r="E37" s="541" t="s">
        <v>1165</v>
      </c>
      <c r="F37" s="541" t="s">
        <v>1165</v>
      </c>
      <c r="G37" s="541" t="s">
        <v>1165</v>
      </c>
      <c r="H37" s="541" t="s">
        <v>1165</v>
      </c>
      <c r="I37" s="541" t="s">
        <v>1165</v>
      </c>
      <c r="J37" s="541" t="s">
        <v>1165</v>
      </c>
      <c r="K37" s="541" t="s">
        <v>1165</v>
      </c>
      <c r="L37" s="541" t="s">
        <v>1165</v>
      </c>
      <c r="M37" s="541" t="s">
        <v>1165</v>
      </c>
      <c r="N37" s="541" t="s">
        <v>1165</v>
      </c>
      <c r="O37" s="542" t="s">
        <v>1165</v>
      </c>
      <c r="P37" s="543" t="s">
        <v>1177</v>
      </c>
      <c r="Q37" s="544"/>
      <c r="R37" s="544"/>
      <c r="S37" s="544"/>
      <c r="T37" s="544"/>
      <c r="U37" s="544"/>
      <c r="V37" s="544"/>
      <c r="W37" s="544"/>
      <c r="X37" s="544"/>
      <c r="Y37" s="544"/>
      <c r="Z37" s="544"/>
      <c r="AA37" s="544"/>
      <c r="AB37" s="544"/>
      <c r="AC37" s="545"/>
      <c r="AD37" s="526">
        <v>101</v>
      </c>
      <c r="AE37" s="526"/>
      <c r="AF37" s="526"/>
      <c r="AG37" s="527">
        <v>1</v>
      </c>
      <c r="AH37" s="527"/>
      <c r="AI37" s="527"/>
      <c r="AJ37" s="527"/>
      <c r="AK37" s="528">
        <v>7746.2999999999993</v>
      </c>
      <c r="AL37" s="529">
        <v>7746.2999999999993</v>
      </c>
      <c r="AM37" s="529">
        <v>7746.2999999999993</v>
      </c>
      <c r="AN37" s="529">
        <v>7746.2999999999993</v>
      </c>
      <c r="AO37" s="529">
        <v>7746.2999999999993</v>
      </c>
      <c r="AP37" s="530">
        <v>7746.2999999999993</v>
      </c>
      <c r="AQ37" s="531">
        <f t="shared" si="2"/>
        <v>92955.599999999991</v>
      </c>
      <c r="AR37" s="531"/>
      <c r="AS37" s="531"/>
      <c r="AT37" s="531"/>
      <c r="AU37" s="531"/>
      <c r="AV37" s="531"/>
      <c r="AW37" s="531"/>
      <c r="AX37" s="531"/>
      <c r="AY37" s="532"/>
      <c r="AZ37" s="533"/>
      <c r="BA37" s="533"/>
      <c r="BB37" s="533"/>
      <c r="BC37" s="533"/>
      <c r="BD37" s="533"/>
      <c r="BE37" s="533"/>
      <c r="BF37" s="534"/>
      <c r="BG37" s="535">
        <f t="shared" si="4"/>
        <v>1291.05</v>
      </c>
      <c r="BH37" s="535"/>
      <c r="BI37" s="535"/>
      <c r="BJ37" s="535"/>
      <c r="BK37" s="535"/>
      <c r="BL37" s="535"/>
      <c r="BM37" s="535"/>
      <c r="BN37" s="535"/>
      <c r="BO37" s="536">
        <f t="shared" si="0"/>
        <v>12733.643835616436</v>
      </c>
      <c r="BP37" s="537"/>
      <c r="BQ37" s="537"/>
      <c r="BR37" s="537"/>
      <c r="BS37" s="537"/>
      <c r="BT37" s="537"/>
      <c r="BU37" s="537"/>
      <c r="BV37" s="538"/>
      <c r="BW37" s="535"/>
      <c r="BX37" s="535"/>
      <c r="BY37" s="535"/>
      <c r="BZ37" s="535"/>
      <c r="CA37" s="535"/>
      <c r="CB37" s="535"/>
      <c r="CC37" s="535"/>
      <c r="CD37" s="535"/>
      <c r="CE37" s="535"/>
      <c r="CF37" s="535"/>
      <c r="CG37" s="535"/>
      <c r="CH37" s="535"/>
      <c r="CI37" s="535"/>
      <c r="CJ37" s="535"/>
      <c r="CK37" s="535"/>
      <c r="CL37" s="535"/>
      <c r="CM37" s="535"/>
      <c r="CN37" s="535"/>
      <c r="CO37" s="535"/>
      <c r="CP37" s="535"/>
      <c r="CQ37" s="535"/>
      <c r="CR37" s="535"/>
      <c r="CS37" s="535"/>
      <c r="CT37" s="535"/>
      <c r="CU37" s="535"/>
      <c r="CV37" s="531">
        <f t="shared" si="1"/>
        <v>106980.29383561644</v>
      </c>
      <c r="CW37" s="531"/>
      <c r="CX37" s="531"/>
      <c r="CY37" s="531"/>
      <c r="CZ37" s="531"/>
      <c r="DA37" s="531"/>
      <c r="DB37" s="531"/>
      <c r="DC37" s="531"/>
      <c r="DD37" s="531"/>
      <c r="DE37" s="539"/>
    </row>
    <row r="38" spans="1:123" s="2" customFormat="1" ht="23.25" customHeight="1" x14ac:dyDescent="0.2">
      <c r="A38" s="540" t="s">
        <v>1166</v>
      </c>
      <c r="B38" s="541" t="s">
        <v>1166</v>
      </c>
      <c r="C38" s="541" t="s">
        <v>1166</v>
      </c>
      <c r="D38" s="541" t="s">
        <v>1166</v>
      </c>
      <c r="E38" s="541" t="s">
        <v>1166</v>
      </c>
      <c r="F38" s="541" t="s">
        <v>1166</v>
      </c>
      <c r="G38" s="541" t="s">
        <v>1166</v>
      </c>
      <c r="H38" s="541" t="s">
        <v>1166</v>
      </c>
      <c r="I38" s="541" t="s">
        <v>1166</v>
      </c>
      <c r="J38" s="541" t="s">
        <v>1166</v>
      </c>
      <c r="K38" s="541" t="s">
        <v>1166</v>
      </c>
      <c r="L38" s="541" t="s">
        <v>1166</v>
      </c>
      <c r="M38" s="541" t="s">
        <v>1166</v>
      </c>
      <c r="N38" s="541" t="s">
        <v>1166</v>
      </c>
      <c r="O38" s="542" t="s">
        <v>1166</v>
      </c>
      <c r="P38" s="543" t="s">
        <v>1177</v>
      </c>
      <c r="Q38" s="544"/>
      <c r="R38" s="544"/>
      <c r="S38" s="544"/>
      <c r="T38" s="544"/>
      <c r="U38" s="544"/>
      <c r="V38" s="544"/>
      <c r="W38" s="544"/>
      <c r="X38" s="544"/>
      <c r="Y38" s="544"/>
      <c r="Z38" s="544"/>
      <c r="AA38" s="544"/>
      <c r="AB38" s="544"/>
      <c r="AC38" s="545"/>
      <c r="AD38" s="526">
        <v>101</v>
      </c>
      <c r="AE38" s="526"/>
      <c r="AF38" s="526"/>
      <c r="AG38" s="527">
        <v>1</v>
      </c>
      <c r="AH38" s="527"/>
      <c r="AI38" s="527"/>
      <c r="AJ38" s="527"/>
      <c r="AK38" s="528">
        <v>6338.1</v>
      </c>
      <c r="AL38" s="529">
        <v>6338.1</v>
      </c>
      <c r="AM38" s="529">
        <v>6338.1</v>
      </c>
      <c r="AN38" s="529">
        <v>6338.1</v>
      </c>
      <c r="AO38" s="529">
        <v>6338.1</v>
      </c>
      <c r="AP38" s="530">
        <v>6338.1</v>
      </c>
      <c r="AQ38" s="531">
        <f t="shared" si="2"/>
        <v>76057.200000000012</v>
      </c>
      <c r="AR38" s="531"/>
      <c r="AS38" s="531"/>
      <c r="AT38" s="531"/>
      <c r="AU38" s="531"/>
      <c r="AV38" s="531"/>
      <c r="AW38" s="531"/>
      <c r="AX38" s="531"/>
      <c r="AY38" s="532"/>
      <c r="AZ38" s="533"/>
      <c r="BA38" s="533"/>
      <c r="BB38" s="533"/>
      <c r="BC38" s="533"/>
      <c r="BD38" s="533"/>
      <c r="BE38" s="533"/>
      <c r="BF38" s="534"/>
      <c r="BG38" s="535">
        <f t="shared" si="4"/>
        <v>1056.3500000000001</v>
      </c>
      <c r="BH38" s="535"/>
      <c r="BI38" s="535"/>
      <c r="BJ38" s="535"/>
      <c r="BK38" s="535"/>
      <c r="BL38" s="535"/>
      <c r="BM38" s="535"/>
      <c r="BN38" s="535"/>
      <c r="BO38" s="536">
        <f t="shared" si="0"/>
        <v>10418.794520547946</v>
      </c>
      <c r="BP38" s="537"/>
      <c r="BQ38" s="537"/>
      <c r="BR38" s="537"/>
      <c r="BS38" s="537"/>
      <c r="BT38" s="537"/>
      <c r="BU38" s="537"/>
      <c r="BV38" s="538"/>
      <c r="BW38" s="535"/>
      <c r="BX38" s="535"/>
      <c r="BY38" s="535"/>
      <c r="BZ38" s="535"/>
      <c r="CA38" s="535"/>
      <c r="CB38" s="535"/>
      <c r="CC38" s="535"/>
      <c r="CD38" s="535"/>
      <c r="CE38" s="535"/>
      <c r="CF38" s="535"/>
      <c r="CG38" s="535"/>
      <c r="CH38" s="535"/>
      <c r="CI38" s="535"/>
      <c r="CJ38" s="535"/>
      <c r="CK38" s="535"/>
      <c r="CL38" s="535"/>
      <c r="CM38" s="535"/>
      <c r="CN38" s="535"/>
      <c r="CO38" s="535"/>
      <c r="CP38" s="535"/>
      <c r="CQ38" s="535"/>
      <c r="CR38" s="535"/>
      <c r="CS38" s="535"/>
      <c r="CT38" s="535"/>
      <c r="CU38" s="535"/>
      <c r="CV38" s="531">
        <f t="shared" si="1"/>
        <v>87532.344520547966</v>
      </c>
      <c r="CW38" s="531"/>
      <c r="CX38" s="531"/>
      <c r="CY38" s="531"/>
      <c r="CZ38" s="531"/>
      <c r="DA38" s="531"/>
      <c r="DB38" s="531"/>
      <c r="DC38" s="531"/>
      <c r="DD38" s="531"/>
      <c r="DE38" s="539"/>
    </row>
    <row r="39" spans="1:123" s="2" customFormat="1" ht="23.25" customHeight="1" x14ac:dyDescent="0.2">
      <c r="A39" s="540" t="s">
        <v>1163</v>
      </c>
      <c r="B39" s="541" t="s">
        <v>1163</v>
      </c>
      <c r="C39" s="541" t="s">
        <v>1163</v>
      </c>
      <c r="D39" s="541" t="s">
        <v>1163</v>
      </c>
      <c r="E39" s="541" t="s">
        <v>1163</v>
      </c>
      <c r="F39" s="541" t="s">
        <v>1163</v>
      </c>
      <c r="G39" s="541" t="s">
        <v>1163</v>
      </c>
      <c r="H39" s="541" t="s">
        <v>1163</v>
      </c>
      <c r="I39" s="541" t="s">
        <v>1163</v>
      </c>
      <c r="J39" s="541" t="s">
        <v>1163</v>
      </c>
      <c r="K39" s="541" t="s">
        <v>1163</v>
      </c>
      <c r="L39" s="541" t="s">
        <v>1163</v>
      </c>
      <c r="M39" s="541" t="s">
        <v>1163</v>
      </c>
      <c r="N39" s="541" t="s">
        <v>1163</v>
      </c>
      <c r="O39" s="542" t="s">
        <v>1163</v>
      </c>
      <c r="P39" s="543" t="s">
        <v>1178</v>
      </c>
      <c r="Q39" s="544"/>
      <c r="R39" s="544"/>
      <c r="S39" s="544"/>
      <c r="T39" s="544"/>
      <c r="U39" s="544"/>
      <c r="V39" s="544"/>
      <c r="W39" s="544"/>
      <c r="X39" s="544"/>
      <c r="Y39" s="544"/>
      <c r="Z39" s="544"/>
      <c r="AA39" s="544"/>
      <c r="AB39" s="544"/>
      <c r="AC39" s="545"/>
      <c r="AD39" s="526">
        <v>101</v>
      </c>
      <c r="AE39" s="526"/>
      <c r="AF39" s="526"/>
      <c r="AG39" s="527">
        <v>1</v>
      </c>
      <c r="AH39" s="527"/>
      <c r="AI39" s="527"/>
      <c r="AJ39" s="527"/>
      <c r="AK39" s="528">
        <v>12000</v>
      </c>
      <c r="AL39" s="529">
        <v>12000</v>
      </c>
      <c r="AM39" s="529">
        <v>12000</v>
      </c>
      <c r="AN39" s="529">
        <v>12000</v>
      </c>
      <c r="AO39" s="529">
        <v>12000</v>
      </c>
      <c r="AP39" s="530">
        <v>12000</v>
      </c>
      <c r="AQ39" s="531">
        <f t="shared" si="2"/>
        <v>144000</v>
      </c>
      <c r="AR39" s="531"/>
      <c r="AS39" s="531"/>
      <c r="AT39" s="531"/>
      <c r="AU39" s="531"/>
      <c r="AV39" s="531"/>
      <c r="AW39" s="531"/>
      <c r="AX39" s="531"/>
      <c r="AY39" s="532"/>
      <c r="AZ39" s="533"/>
      <c r="BA39" s="533"/>
      <c r="BB39" s="533"/>
      <c r="BC39" s="533"/>
      <c r="BD39" s="533"/>
      <c r="BE39" s="533"/>
      <c r="BF39" s="534"/>
      <c r="BG39" s="535">
        <f t="shared" si="4"/>
        <v>2000</v>
      </c>
      <c r="BH39" s="535"/>
      <c r="BI39" s="535"/>
      <c r="BJ39" s="535"/>
      <c r="BK39" s="535"/>
      <c r="BL39" s="535"/>
      <c r="BM39" s="535"/>
      <c r="BN39" s="535"/>
      <c r="BO39" s="536">
        <f t="shared" si="0"/>
        <v>19726.027397260274</v>
      </c>
      <c r="BP39" s="537"/>
      <c r="BQ39" s="537"/>
      <c r="BR39" s="537"/>
      <c r="BS39" s="537"/>
      <c r="BT39" s="537"/>
      <c r="BU39" s="537"/>
      <c r="BV39" s="538"/>
      <c r="BW39" s="535"/>
      <c r="BX39" s="535"/>
      <c r="BY39" s="535"/>
      <c r="BZ39" s="535"/>
      <c r="CA39" s="535"/>
      <c r="CB39" s="535"/>
      <c r="CC39" s="535"/>
      <c r="CD39" s="535"/>
      <c r="CE39" s="535"/>
      <c r="CF39" s="535"/>
      <c r="CG39" s="535"/>
      <c r="CH39" s="535"/>
      <c r="CI39" s="535"/>
      <c r="CJ39" s="535"/>
      <c r="CK39" s="535"/>
      <c r="CL39" s="535"/>
      <c r="CM39" s="535"/>
      <c r="CN39" s="535"/>
      <c r="CO39" s="535"/>
      <c r="CP39" s="535"/>
      <c r="CQ39" s="535"/>
      <c r="CR39" s="535"/>
      <c r="CS39" s="535"/>
      <c r="CT39" s="535"/>
      <c r="CU39" s="535"/>
      <c r="CV39" s="531">
        <f t="shared" si="1"/>
        <v>165726.02739726027</v>
      </c>
      <c r="CW39" s="531"/>
      <c r="CX39" s="531"/>
      <c r="CY39" s="531"/>
      <c r="CZ39" s="531"/>
      <c r="DA39" s="531"/>
      <c r="DB39" s="531"/>
      <c r="DC39" s="531"/>
      <c r="DD39" s="531"/>
      <c r="DE39" s="539"/>
    </row>
    <row r="40" spans="1:123" s="2" customFormat="1" ht="23.25" customHeight="1" x14ac:dyDescent="0.2">
      <c r="A40" s="540" t="s">
        <v>1167</v>
      </c>
      <c r="B40" s="541" t="s">
        <v>1167</v>
      </c>
      <c r="C40" s="541" t="s">
        <v>1167</v>
      </c>
      <c r="D40" s="541" t="s">
        <v>1167</v>
      </c>
      <c r="E40" s="541" t="s">
        <v>1167</v>
      </c>
      <c r="F40" s="541" t="s">
        <v>1167</v>
      </c>
      <c r="G40" s="541" t="s">
        <v>1167</v>
      </c>
      <c r="H40" s="541" t="s">
        <v>1167</v>
      </c>
      <c r="I40" s="541" t="s">
        <v>1167</v>
      </c>
      <c r="J40" s="541" t="s">
        <v>1167</v>
      </c>
      <c r="K40" s="541" t="s">
        <v>1167</v>
      </c>
      <c r="L40" s="541" t="s">
        <v>1167</v>
      </c>
      <c r="M40" s="541" t="s">
        <v>1167</v>
      </c>
      <c r="N40" s="541" t="s">
        <v>1167</v>
      </c>
      <c r="O40" s="542" t="s">
        <v>1167</v>
      </c>
      <c r="P40" s="543" t="s">
        <v>1178</v>
      </c>
      <c r="Q40" s="544"/>
      <c r="R40" s="544"/>
      <c r="S40" s="544"/>
      <c r="T40" s="544"/>
      <c r="U40" s="544"/>
      <c r="V40" s="544"/>
      <c r="W40" s="544"/>
      <c r="X40" s="544"/>
      <c r="Y40" s="544"/>
      <c r="Z40" s="544"/>
      <c r="AA40" s="544"/>
      <c r="AB40" s="544"/>
      <c r="AC40" s="545"/>
      <c r="AD40" s="526">
        <v>101</v>
      </c>
      <c r="AE40" s="526"/>
      <c r="AF40" s="526"/>
      <c r="AG40" s="527">
        <v>1</v>
      </c>
      <c r="AH40" s="527"/>
      <c r="AI40" s="527"/>
      <c r="AJ40" s="527"/>
      <c r="AK40" s="528">
        <v>10764</v>
      </c>
      <c r="AL40" s="529">
        <v>10764</v>
      </c>
      <c r="AM40" s="529">
        <v>10764</v>
      </c>
      <c r="AN40" s="529">
        <v>10764</v>
      </c>
      <c r="AO40" s="529">
        <v>10764</v>
      </c>
      <c r="AP40" s="530">
        <v>10764</v>
      </c>
      <c r="AQ40" s="531">
        <f t="shared" si="2"/>
        <v>129168</v>
      </c>
      <c r="AR40" s="531"/>
      <c r="AS40" s="531"/>
      <c r="AT40" s="531"/>
      <c r="AU40" s="531"/>
      <c r="AV40" s="531"/>
      <c r="AW40" s="531"/>
      <c r="AX40" s="531"/>
      <c r="AY40" s="532"/>
      <c r="AZ40" s="533"/>
      <c r="BA40" s="533"/>
      <c r="BB40" s="533"/>
      <c r="BC40" s="533"/>
      <c r="BD40" s="533"/>
      <c r="BE40" s="533"/>
      <c r="BF40" s="534"/>
      <c r="BG40" s="535">
        <f t="shared" si="4"/>
        <v>1794</v>
      </c>
      <c r="BH40" s="535"/>
      <c r="BI40" s="535"/>
      <c r="BJ40" s="535"/>
      <c r="BK40" s="535"/>
      <c r="BL40" s="535"/>
      <c r="BM40" s="535"/>
      <c r="BN40" s="535"/>
      <c r="BO40" s="536">
        <f t="shared" si="0"/>
        <v>17694.246575342466</v>
      </c>
      <c r="BP40" s="537"/>
      <c r="BQ40" s="537"/>
      <c r="BR40" s="537"/>
      <c r="BS40" s="537"/>
      <c r="BT40" s="537"/>
      <c r="BU40" s="537"/>
      <c r="BV40" s="538"/>
      <c r="BW40" s="535"/>
      <c r="BX40" s="535"/>
      <c r="BY40" s="535"/>
      <c r="BZ40" s="535"/>
      <c r="CA40" s="535"/>
      <c r="CB40" s="535"/>
      <c r="CC40" s="535"/>
      <c r="CD40" s="535"/>
      <c r="CE40" s="535"/>
      <c r="CF40" s="535"/>
      <c r="CG40" s="535"/>
      <c r="CH40" s="535"/>
      <c r="CI40" s="535"/>
      <c r="CJ40" s="535"/>
      <c r="CK40" s="535"/>
      <c r="CL40" s="535"/>
      <c r="CM40" s="535"/>
      <c r="CN40" s="535"/>
      <c r="CO40" s="535"/>
      <c r="CP40" s="535"/>
      <c r="CQ40" s="535"/>
      <c r="CR40" s="535"/>
      <c r="CS40" s="535"/>
      <c r="CT40" s="535"/>
      <c r="CU40" s="535"/>
      <c r="CV40" s="531">
        <f t="shared" si="1"/>
        <v>148656.24657534246</v>
      </c>
      <c r="CW40" s="531"/>
      <c r="CX40" s="531"/>
      <c r="CY40" s="531"/>
      <c r="CZ40" s="531"/>
      <c r="DA40" s="531"/>
      <c r="DB40" s="531"/>
      <c r="DC40" s="531"/>
      <c r="DD40" s="531"/>
      <c r="DE40" s="539"/>
    </row>
    <row r="41" spans="1:123" s="2" customFormat="1" ht="23.25" customHeight="1" x14ac:dyDescent="0.2">
      <c r="A41" s="540" t="s">
        <v>1168</v>
      </c>
      <c r="B41" s="541" t="s">
        <v>1168</v>
      </c>
      <c r="C41" s="541" t="s">
        <v>1168</v>
      </c>
      <c r="D41" s="541" t="s">
        <v>1168</v>
      </c>
      <c r="E41" s="541" t="s">
        <v>1168</v>
      </c>
      <c r="F41" s="541" t="s">
        <v>1168</v>
      </c>
      <c r="G41" s="541" t="s">
        <v>1168</v>
      </c>
      <c r="H41" s="541" t="s">
        <v>1168</v>
      </c>
      <c r="I41" s="541" t="s">
        <v>1168</v>
      </c>
      <c r="J41" s="541" t="s">
        <v>1168</v>
      </c>
      <c r="K41" s="541" t="s">
        <v>1168</v>
      </c>
      <c r="L41" s="541" t="s">
        <v>1168</v>
      </c>
      <c r="M41" s="541" t="s">
        <v>1168</v>
      </c>
      <c r="N41" s="541" t="s">
        <v>1168</v>
      </c>
      <c r="O41" s="542" t="s">
        <v>1168</v>
      </c>
      <c r="P41" s="543" t="s">
        <v>1178</v>
      </c>
      <c r="Q41" s="544"/>
      <c r="R41" s="544"/>
      <c r="S41" s="544"/>
      <c r="T41" s="544"/>
      <c r="U41" s="544"/>
      <c r="V41" s="544"/>
      <c r="W41" s="544"/>
      <c r="X41" s="544"/>
      <c r="Y41" s="544"/>
      <c r="Z41" s="544"/>
      <c r="AA41" s="544"/>
      <c r="AB41" s="544"/>
      <c r="AC41" s="545"/>
      <c r="AD41" s="526">
        <v>101</v>
      </c>
      <c r="AE41" s="526"/>
      <c r="AF41" s="526"/>
      <c r="AG41" s="527">
        <v>1</v>
      </c>
      <c r="AH41" s="527"/>
      <c r="AI41" s="527"/>
      <c r="AJ41" s="527"/>
      <c r="AK41" s="528">
        <v>9600</v>
      </c>
      <c r="AL41" s="529">
        <v>9600</v>
      </c>
      <c r="AM41" s="529">
        <v>9600</v>
      </c>
      <c r="AN41" s="529">
        <v>9600</v>
      </c>
      <c r="AO41" s="529">
        <v>9600</v>
      </c>
      <c r="AP41" s="530">
        <v>9600</v>
      </c>
      <c r="AQ41" s="531">
        <f t="shared" si="2"/>
        <v>115200</v>
      </c>
      <c r="AR41" s="531"/>
      <c r="AS41" s="531"/>
      <c r="AT41" s="531"/>
      <c r="AU41" s="531"/>
      <c r="AV41" s="531"/>
      <c r="AW41" s="531"/>
      <c r="AX41" s="531"/>
      <c r="AY41" s="532"/>
      <c r="AZ41" s="533"/>
      <c r="BA41" s="533"/>
      <c r="BB41" s="533"/>
      <c r="BC41" s="533"/>
      <c r="BD41" s="533"/>
      <c r="BE41" s="533"/>
      <c r="BF41" s="534"/>
      <c r="BG41" s="535">
        <f t="shared" si="4"/>
        <v>1600</v>
      </c>
      <c r="BH41" s="535"/>
      <c r="BI41" s="535"/>
      <c r="BJ41" s="535"/>
      <c r="BK41" s="535"/>
      <c r="BL41" s="535"/>
      <c r="BM41" s="535"/>
      <c r="BN41" s="535"/>
      <c r="BO41" s="536">
        <f t="shared" si="0"/>
        <v>15780.82191780822</v>
      </c>
      <c r="BP41" s="537"/>
      <c r="BQ41" s="537"/>
      <c r="BR41" s="537"/>
      <c r="BS41" s="537"/>
      <c r="BT41" s="537"/>
      <c r="BU41" s="537"/>
      <c r="BV41" s="538"/>
      <c r="BW41" s="535"/>
      <c r="BX41" s="535"/>
      <c r="BY41" s="535"/>
      <c r="BZ41" s="535"/>
      <c r="CA41" s="535"/>
      <c r="CB41" s="535"/>
      <c r="CC41" s="535"/>
      <c r="CD41" s="535"/>
      <c r="CE41" s="535"/>
      <c r="CF41" s="535"/>
      <c r="CG41" s="535"/>
      <c r="CH41" s="535"/>
      <c r="CI41" s="535"/>
      <c r="CJ41" s="535"/>
      <c r="CK41" s="535"/>
      <c r="CL41" s="535"/>
      <c r="CM41" s="535"/>
      <c r="CN41" s="535"/>
      <c r="CO41" s="535"/>
      <c r="CP41" s="535"/>
      <c r="CQ41" s="535"/>
      <c r="CR41" s="535"/>
      <c r="CS41" s="535"/>
      <c r="CT41" s="535"/>
      <c r="CU41" s="535"/>
      <c r="CV41" s="531">
        <f t="shared" si="1"/>
        <v>132580.82191780821</v>
      </c>
      <c r="CW41" s="531"/>
      <c r="CX41" s="531"/>
      <c r="CY41" s="531"/>
      <c r="CZ41" s="531"/>
      <c r="DA41" s="531"/>
      <c r="DB41" s="531"/>
      <c r="DC41" s="531"/>
      <c r="DD41" s="531"/>
      <c r="DE41" s="539"/>
    </row>
    <row r="42" spans="1:123" s="2" customFormat="1" ht="23.25" customHeight="1" x14ac:dyDescent="0.2">
      <c r="A42" s="540" t="s">
        <v>1169</v>
      </c>
      <c r="B42" s="541" t="s">
        <v>1169</v>
      </c>
      <c r="C42" s="541" t="s">
        <v>1169</v>
      </c>
      <c r="D42" s="541" t="s">
        <v>1169</v>
      </c>
      <c r="E42" s="541" t="s">
        <v>1169</v>
      </c>
      <c r="F42" s="541" t="s">
        <v>1169</v>
      </c>
      <c r="G42" s="541" t="s">
        <v>1169</v>
      </c>
      <c r="H42" s="541" t="s">
        <v>1169</v>
      </c>
      <c r="I42" s="541" t="s">
        <v>1169</v>
      </c>
      <c r="J42" s="541" t="s">
        <v>1169</v>
      </c>
      <c r="K42" s="541" t="s">
        <v>1169</v>
      </c>
      <c r="L42" s="541" t="s">
        <v>1169</v>
      </c>
      <c r="M42" s="541" t="s">
        <v>1169</v>
      </c>
      <c r="N42" s="541" t="s">
        <v>1169</v>
      </c>
      <c r="O42" s="542" t="s">
        <v>1169</v>
      </c>
      <c r="P42" s="543" t="s">
        <v>1178</v>
      </c>
      <c r="Q42" s="544"/>
      <c r="R42" s="544"/>
      <c r="S42" s="544"/>
      <c r="T42" s="544"/>
      <c r="U42" s="544"/>
      <c r="V42" s="544"/>
      <c r="W42" s="544"/>
      <c r="X42" s="544"/>
      <c r="Y42" s="544"/>
      <c r="Z42" s="544"/>
      <c r="AA42" s="544"/>
      <c r="AB42" s="544"/>
      <c r="AC42" s="545"/>
      <c r="AD42" s="526">
        <v>101</v>
      </c>
      <c r="AE42" s="526"/>
      <c r="AF42" s="526"/>
      <c r="AG42" s="527">
        <v>1</v>
      </c>
      <c r="AH42" s="527"/>
      <c r="AI42" s="527"/>
      <c r="AJ42" s="527"/>
      <c r="AK42" s="528">
        <v>8400</v>
      </c>
      <c r="AL42" s="529">
        <v>8400</v>
      </c>
      <c r="AM42" s="529">
        <v>8400</v>
      </c>
      <c r="AN42" s="529">
        <v>8400</v>
      </c>
      <c r="AO42" s="529">
        <v>8400</v>
      </c>
      <c r="AP42" s="530">
        <v>8400</v>
      </c>
      <c r="AQ42" s="531">
        <f t="shared" si="2"/>
        <v>100800</v>
      </c>
      <c r="AR42" s="531"/>
      <c r="AS42" s="531"/>
      <c r="AT42" s="531"/>
      <c r="AU42" s="531"/>
      <c r="AV42" s="531"/>
      <c r="AW42" s="531"/>
      <c r="AX42" s="531"/>
      <c r="AY42" s="532"/>
      <c r="AZ42" s="533"/>
      <c r="BA42" s="533"/>
      <c r="BB42" s="533"/>
      <c r="BC42" s="533"/>
      <c r="BD42" s="533"/>
      <c r="BE42" s="533"/>
      <c r="BF42" s="534"/>
      <c r="BG42" s="535">
        <f t="shared" si="4"/>
        <v>1400</v>
      </c>
      <c r="BH42" s="535"/>
      <c r="BI42" s="535"/>
      <c r="BJ42" s="535"/>
      <c r="BK42" s="535"/>
      <c r="BL42" s="535"/>
      <c r="BM42" s="535"/>
      <c r="BN42" s="535"/>
      <c r="BO42" s="536">
        <f t="shared" si="0"/>
        <v>13808.219178082192</v>
      </c>
      <c r="BP42" s="537"/>
      <c r="BQ42" s="537"/>
      <c r="BR42" s="537"/>
      <c r="BS42" s="537"/>
      <c r="BT42" s="537"/>
      <c r="BU42" s="537"/>
      <c r="BV42" s="538"/>
      <c r="BW42" s="535"/>
      <c r="BX42" s="535"/>
      <c r="BY42" s="535"/>
      <c r="BZ42" s="535"/>
      <c r="CA42" s="535"/>
      <c r="CB42" s="535"/>
      <c r="CC42" s="535"/>
      <c r="CD42" s="535"/>
      <c r="CE42" s="535"/>
      <c r="CF42" s="535"/>
      <c r="CG42" s="535"/>
      <c r="CH42" s="535"/>
      <c r="CI42" s="535"/>
      <c r="CJ42" s="535"/>
      <c r="CK42" s="535"/>
      <c r="CL42" s="535"/>
      <c r="CM42" s="535"/>
      <c r="CN42" s="535"/>
      <c r="CO42" s="535"/>
      <c r="CP42" s="535"/>
      <c r="CQ42" s="535"/>
      <c r="CR42" s="535"/>
      <c r="CS42" s="535"/>
      <c r="CT42" s="535"/>
      <c r="CU42" s="535"/>
      <c r="CV42" s="531">
        <f t="shared" si="1"/>
        <v>116008.21917808219</v>
      </c>
      <c r="CW42" s="531"/>
      <c r="CX42" s="531"/>
      <c r="CY42" s="531"/>
      <c r="CZ42" s="531"/>
      <c r="DA42" s="531"/>
      <c r="DB42" s="531"/>
      <c r="DC42" s="531"/>
      <c r="DD42" s="531"/>
      <c r="DE42" s="539"/>
    </row>
    <row r="43" spans="1:123" s="2" customFormat="1" ht="23.25" customHeight="1" x14ac:dyDescent="0.2">
      <c r="A43" s="540" t="s">
        <v>1170</v>
      </c>
      <c r="B43" s="541" t="s">
        <v>1170</v>
      </c>
      <c r="C43" s="541" t="s">
        <v>1170</v>
      </c>
      <c r="D43" s="541" t="s">
        <v>1170</v>
      </c>
      <c r="E43" s="541" t="s">
        <v>1170</v>
      </c>
      <c r="F43" s="541" t="s">
        <v>1170</v>
      </c>
      <c r="G43" s="541" t="s">
        <v>1170</v>
      </c>
      <c r="H43" s="541" t="s">
        <v>1170</v>
      </c>
      <c r="I43" s="541" t="s">
        <v>1170</v>
      </c>
      <c r="J43" s="541" t="s">
        <v>1170</v>
      </c>
      <c r="K43" s="541" t="s">
        <v>1170</v>
      </c>
      <c r="L43" s="541" t="s">
        <v>1170</v>
      </c>
      <c r="M43" s="541" t="s">
        <v>1170</v>
      </c>
      <c r="N43" s="541" t="s">
        <v>1170</v>
      </c>
      <c r="O43" s="542" t="s">
        <v>1170</v>
      </c>
      <c r="P43" s="525" t="s">
        <v>1179</v>
      </c>
      <c r="Q43" s="525"/>
      <c r="R43" s="525"/>
      <c r="S43" s="525"/>
      <c r="T43" s="525"/>
      <c r="U43" s="525"/>
      <c r="V43" s="525"/>
      <c r="W43" s="525"/>
      <c r="X43" s="525"/>
      <c r="Y43" s="525"/>
      <c r="Z43" s="525"/>
      <c r="AA43" s="525"/>
      <c r="AB43" s="525"/>
      <c r="AC43" s="525"/>
      <c r="AD43" s="526">
        <v>101</v>
      </c>
      <c r="AE43" s="526"/>
      <c r="AF43" s="526"/>
      <c r="AG43" s="527">
        <v>1</v>
      </c>
      <c r="AH43" s="527"/>
      <c r="AI43" s="527"/>
      <c r="AJ43" s="527"/>
      <c r="AK43" s="528">
        <v>4949.3999999999996</v>
      </c>
      <c r="AL43" s="529">
        <v>4949.3999999999996</v>
      </c>
      <c r="AM43" s="529">
        <v>4949.3999999999996</v>
      </c>
      <c r="AN43" s="529">
        <v>4949.3999999999996</v>
      </c>
      <c r="AO43" s="529">
        <v>4949.3999999999996</v>
      </c>
      <c r="AP43" s="530">
        <v>4949.3999999999996</v>
      </c>
      <c r="AQ43" s="531">
        <f t="shared" si="2"/>
        <v>59392.799999999996</v>
      </c>
      <c r="AR43" s="531"/>
      <c r="AS43" s="531"/>
      <c r="AT43" s="531"/>
      <c r="AU43" s="531"/>
      <c r="AV43" s="531"/>
      <c r="AW43" s="531"/>
      <c r="AX43" s="531"/>
      <c r="AY43" s="532"/>
      <c r="AZ43" s="533"/>
      <c r="BA43" s="533"/>
      <c r="BB43" s="533"/>
      <c r="BC43" s="533"/>
      <c r="BD43" s="533"/>
      <c r="BE43" s="533"/>
      <c r="BF43" s="534"/>
      <c r="BG43" s="535">
        <f t="shared" si="4"/>
        <v>824.9</v>
      </c>
      <c r="BH43" s="535"/>
      <c r="BI43" s="535"/>
      <c r="BJ43" s="535"/>
      <c r="BK43" s="535"/>
      <c r="BL43" s="535"/>
      <c r="BM43" s="535"/>
      <c r="BN43" s="535"/>
      <c r="BO43" s="536">
        <f t="shared" si="0"/>
        <v>8136</v>
      </c>
      <c r="BP43" s="537"/>
      <c r="BQ43" s="537"/>
      <c r="BR43" s="537"/>
      <c r="BS43" s="537"/>
      <c r="BT43" s="537"/>
      <c r="BU43" s="537"/>
      <c r="BV43" s="538"/>
      <c r="BW43" s="535"/>
      <c r="BX43" s="535"/>
      <c r="BY43" s="535"/>
      <c r="BZ43" s="535"/>
      <c r="CA43" s="535"/>
      <c r="CB43" s="535"/>
      <c r="CC43" s="535"/>
      <c r="CD43" s="535"/>
      <c r="CE43" s="535"/>
      <c r="CF43" s="535"/>
      <c r="CG43" s="535"/>
      <c r="CH43" s="535"/>
      <c r="CI43" s="535"/>
      <c r="CJ43" s="535"/>
      <c r="CK43" s="535"/>
      <c r="CL43" s="535"/>
      <c r="CM43" s="535"/>
      <c r="CN43" s="535"/>
      <c r="CO43" s="535"/>
      <c r="CP43" s="535"/>
      <c r="CQ43" s="535"/>
      <c r="CR43" s="535"/>
      <c r="CS43" s="535"/>
      <c r="CT43" s="535"/>
      <c r="CU43" s="535"/>
      <c r="CV43" s="531">
        <f t="shared" si="1"/>
        <v>68353.7</v>
      </c>
      <c r="CW43" s="531"/>
      <c r="CX43" s="531"/>
      <c r="CY43" s="531"/>
      <c r="CZ43" s="531"/>
      <c r="DA43" s="531"/>
      <c r="DB43" s="531"/>
      <c r="DC43" s="531"/>
      <c r="DD43" s="531"/>
      <c r="DE43" s="539"/>
    </row>
    <row r="44" spans="1:123" s="2" customFormat="1" ht="23.25" customHeight="1" x14ac:dyDescent="0.2">
      <c r="A44" s="540" t="s">
        <v>1171</v>
      </c>
      <c r="B44" s="541" t="s">
        <v>1171</v>
      </c>
      <c r="C44" s="541" t="s">
        <v>1171</v>
      </c>
      <c r="D44" s="541" t="s">
        <v>1171</v>
      </c>
      <c r="E44" s="541" t="s">
        <v>1171</v>
      </c>
      <c r="F44" s="541" t="s">
        <v>1171</v>
      </c>
      <c r="G44" s="541" t="s">
        <v>1171</v>
      </c>
      <c r="H44" s="541" t="s">
        <v>1171</v>
      </c>
      <c r="I44" s="541" t="s">
        <v>1171</v>
      </c>
      <c r="J44" s="541" t="s">
        <v>1171</v>
      </c>
      <c r="K44" s="541" t="s">
        <v>1171</v>
      </c>
      <c r="L44" s="541" t="s">
        <v>1171</v>
      </c>
      <c r="M44" s="541" t="s">
        <v>1171</v>
      </c>
      <c r="N44" s="541" t="s">
        <v>1171</v>
      </c>
      <c r="O44" s="542" t="s">
        <v>1171</v>
      </c>
      <c r="P44" s="525" t="s">
        <v>1179</v>
      </c>
      <c r="Q44" s="525"/>
      <c r="R44" s="525"/>
      <c r="S44" s="525"/>
      <c r="T44" s="525"/>
      <c r="U44" s="525"/>
      <c r="V44" s="525"/>
      <c r="W44" s="525"/>
      <c r="X44" s="525"/>
      <c r="Y44" s="525"/>
      <c r="Z44" s="525"/>
      <c r="AA44" s="525"/>
      <c r="AB44" s="525"/>
      <c r="AC44" s="525"/>
      <c r="AD44" s="526">
        <v>101</v>
      </c>
      <c r="AE44" s="526"/>
      <c r="AF44" s="526"/>
      <c r="AG44" s="527">
        <v>1</v>
      </c>
      <c r="AH44" s="527"/>
      <c r="AI44" s="527"/>
      <c r="AJ44" s="527"/>
      <c r="AK44" s="528">
        <v>3244.7999999999997</v>
      </c>
      <c r="AL44" s="529">
        <v>3244.7999999999997</v>
      </c>
      <c r="AM44" s="529">
        <v>3244.7999999999997</v>
      </c>
      <c r="AN44" s="529">
        <v>3244.7999999999997</v>
      </c>
      <c r="AO44" s="529">
        <v>3244.7999999999997</v>
      </c>
      <c r="AP44" s="530">
        <v>3244.7999999999997</v>
      </c>
      <c r="AQ44" s="531">
        <f t="shared" si="2"/>
        <v>38937.599999999999</v>
      </c>
      <c r="AR44" s="531"/>
      <c r="AS44" s="531"/>
      <c r="AT44" s="531"/>
      <c r="AU44" s="531"/>
      <c r="AV44" s="531"/>
      <c r="AW44" s="531"/>
      <c r="AX44" s="531"/>
      <c r="AY44" s="532"/>
      <c r="AZ44" s="533"/>
      <c r="BA44" s="533"/>
      <c r="BB44" s="533"/>
      <c r="BC44" s="533"/>
      <c r="BD44" s="533"/>
      <c r="BE44" s="533"/>
      <c r="BF44" s="534"/>
      <c r="BG44" s="535">
        <f t="shared" si="4"/>
        <v>540.79999999999995</v>
      </c>
      <c r="BH44" s="535"/>
      <c r="BI44" s="535"/>
      <c r="BJ44" s="535"/>
      <c r="BK44" s="535"/>
      <c r="BL44" s="535"/>
      <c r="BM44" s="535"/>
      <c r="BN44" s="535"/>
      <c r="BO44" s="536">
        <f t="shared" si="0"/>
        <v>5333.9178082191775</v>
      </c>
      <c r="BP44" s="537"/>
      <c r="BQ44" s="537"/>
      <c r="BR44" s="537"/>
      <c r="BS44" s="537"/>
      <c r="BT44" s="537"/>
      <c r="BU44" s="537"/>
      <c r="BV44" s="538"/>
      <c r="BW44" s="535"/>
      <c r="BX44" s="535"/>
      <c r="BY44" s="535"/>
      <c r="BZ44" s="535"/>
      <c r="CA44" s="535"/>
      <c r="CB44" s="535"/>
      <c r="CC44" s="535"/>
      <c r="CD44" s="535"/>
      <c r="CE44" s="535"/>
      <c r="CF44" s="535"/>
      <c r="CG44" s="535"/>
      <c r="CH44" s="535"/>
      <c r="CI44" s="535"/>
      <c r="CJ44" s="535"/>
      <c r="CK44" s="535"/>
      <c r="CL44" s="535"/>
      <c r="CM44" s="535"/>
      <c r="CN44" s="535"/>
      <c r="CO44" s="535"/>
      <c r="CP44" s="535"/>
      <c r="CQ44" s="535"/>
      <c r="CR44" s="535"/>
      <c r="CS44" s="535"/>
      <c r="CT44" s="535"/>
      <c r="CU44" s="535"/>
      <c r="CV44" s="531">
        <f t="shared" si="1"/>
        <v>44812.317808219181</v>
      </c>
      <c r="CW44" s="531"/>
      <c r="CX44" s="531"/>
      <c r="CY44" s="531"/>
      <c r="CZ44" s="531"/>
      <c r="DA44" s="531"/>
      <c r="DB44" s="531"/>
      <c r="DC44" s="531"/>
      <c r="DD44" s="531"/>
      <c r="DE44" s="539"/>
    </row>
    <row r="45" spans="1:123" s="2" customFormat="1" ht="23.25" customHeight="1" x14ac:dyDescent="0.2">
      <c r="A45" s="540" t="s">
        <v>1172</v>
      </c>
      <c r="B45" s="541" t="s">
        <v>1172</v>
      </c>
      <c r="C45" s="541" t="s">
        <v>1172</v>
      </c>
      <c r="D45" s="541" t="s">
        <v>1172</v>
      </c>
      <c r="E45" s="541" t="s">
        <v>1172</v>
      </c>
      <c r="F45" s="541" t="s">
        <v>1172</v>
      </c>
      <c r="G45" s="541" t="s">
        <v>1172</v>
      </c>
      <c r="H45" s="541" t="s">
        <v>1172</v>
      </c>
      <c r="I45" s="541" t="s">
        <v>1172</v>
      </c>
      <c r="J45" s="541" t="s">
        <v>1172</v>
      </c>
      <c r="K45" s="541" t="s">
        <v>1172</v>
      </c>
      <c r="L45" s="541" t="s">
        <v>1172</v>
      </c>
      <c r="M45" s="541" t="s">
        <v>1172</v>
      </c>
      <c r="N45" s="541" t="s">
        <v>1172</v>
      </c>
      <c r="O45" s="542" t="s">
        <v>1172</v>
      </c>
      <c r="P45" s="525" t="s">
        <v>1179</v>
      </c>
      <c r="Q45" s="525"/>
      <c r="R45" s="525"/>
      <c r="S45" s="525"/>
      <c r="T45" s="525"/>
      <c r="U45" s="525"/>
      <c r="V45" s="525"/>
      <c r="W45" s="525"/>
      <c r="X45" s="525"/>
      <c r="Y45" s="525"/>
      <c r="Z45" s="525"/>
      <c r="AA45" s="525"/>
      <c r="AB45" s="525"/>
      <c r="AC45" s="525"/>
      <c r="AD45" s="526">
        <v>101</v>
      </c>
      <c r="AE45" s="526"/>
      <c r="AF45" s="526"/>
      <c r="AG45" s="527">
        <v>1</v>
      </c>
      <c r="AH45" s="527"/>
      <c r="AI45" s="527"/>
      <c r="AJ45" s="527"/>
      <c r="AK45" s="528">
        <v>3025.8</v>
      </c>
      <c r="AL45" s="529">
        <v>3025.8</v>
      </c>
      <c r="AM45" s="529">
        <v>3025.8</v>
      </c>
      <c r="AN45" s="529">
        <v>3025.8</v>
      </c>
      <c r="AO45" s="529">
        <v>3025.8</v>
      </c>
      <c r="AP45" s="530">
        <v>3025.8</v>
      </c>
      <c r="AQ45" s="531">
        <f t="shared" si="2"/>
        <v>36309.600000000006</v>
      </c>
      <c r="AR45" s="531"/>
      <c r="AS45" s="531"/>
      <c r="AT45" s="531"/>
      <c r="AU45" s="531"/>
      <c r="AV45" s="531"/>
      <c r="AW45" s="531"/>
      <c r="AX45" s="531"/>
      <c r="AY45" s="532"/>
      <c r="AZ45" s="533"/>
      <c r="BA45" s="533"/>
      <c r="BB45" s="533"/>
      <c r="BC45" s="533"/>
      <c r="BD45" s="533"/>
      <c r="BE45" s="533"/>
      <c r="BF45" s="534"/>
      <c r="BG45" s="535">
        <f t="shared" si="4"/>
        <v>504.3</v>
      </c>
      <c r="BH45" s="535"/>
      <c r="BI45" s="535"/>
      <c r="BJ45" s="535"/>
      <c r="BK45" s="535"/>
      <c r="BL45" s="535"/>
      <c r="BM45" s="535"/>
      <c r="BN45" s="535"/>
      <c r="BO45" s="536">
        <f t="shared" si="0"/>
        <v>4973.9178082191793</v>
      </c>
      <c r="BP45" s="537"/>
      <c r="BQ45" s="537"/>
      <c r="BR45" s="537"/>
      <c r="BS45" s="537"/>
      <c r="BT45" s="537"/>
      <c r="BU45" s="537"/>
      <c r="BV45" s="538"/>
      <c r="BW45" s="535"/>
      <c r="BX45" s="535"/>
      <c r="BY45" s="535"/>
      <c r="BZ45" s="535"/>
      <c r="CA45" s="535"/>
      <c r="CB45" s="535"/>
      <c r="CC45" s="535"/>
      <c r="CD45" s="535"/>
      <c r="CE45" s="535"/>
      <c r="CF45" s="535"/>
      <c r="CG45" s="535"/>
      <c r="CH45" s="535"/>
      <c r="CI45" s="535"/>
      <c r="CJ45" s="535"/>
      <c r="CK45" s="535"/>
      <c r="CL45" s="535"/>
      <c r="CM45" s="535"/>
      <c r="CN45" s="535"/>
      <c r="CO45" s="535"/>
      <c r="CP45" s="535"/>
      <c r="CQ45" s="535"/>
      <c r="CR45" s="535"/>
      <c r="CS45" s="535"/>
      <c r="CT45" s="535"/>
      <c r="CU45" s="535"/>
      <c r="CV45" s="531">
        <f t="shared" si="1"/>
        <v>41787.817808219188</v>
      </c>
      <c r="CW45" s="531"/>
      <c r="CX45" s="531"/>
      <c r="CY45" s="531"/>
      <c r="CZ45" s="531"/>
      <c r="DA45" s="531"/>
      <c r="DB45" s="531"/>
      <c r="DC45" s="531"/>
      <c r="DD45" s="531"/>
      <c r="DE45" s="539"/>
    </row>
    <row r="46" spans="1:123" s="2" customFormat="1" ht="23.25" customHeight="1" x14ac:dyDescent="0.2">
      <c r="A46" s="540" t="s">
        <v>1173</v>
      </c>
      <c r="B46" s="541" t="s">
        <v>1173</v>
      </c>
      <c r="C46" s="541" t="s">
        <v>1173</v>
      </c>
      <c r="D46" s="541" t="s">
        <v>1173</v>
      </c>
      <c r="E46" s="541" t="s">
        <v>1173</v>
      </c>
      <c r="F46" s="541" t="s">
        <v>1173</v>
      </c>
      <c r="G46" s="541" t="s">
        <v>1173</v>
      </c>
      <c r="H46" s="541" t="s">
        <v>1173</v>
      </c>
      <c r="I46" s="541" t="s">
        <v>1173</v>
      </c>
      <c r="J46" s="541" t="s">
        <v>1173</v>
      </c>
      <c r="K46" s="541" t="s">
        <v>1173</v>
      </c>
      <c r="L46" s="541" t="s">
        <v>1173</v>
      </c>
      <c r="M46" s="541" t="s">
        <v>1173</v>
      </c>
      <c r="N46" s="541" t="s">
        <v>1173</v>
      </c>
      <c r="O46" s="542" t="s">
        <v>1173</v>
      </c>
      <c r="P46" s="525" t="s">
        <v>1179</v>
      </c>
      <c r="Q46" s="525"/>
      <c r="R46" s="525"/>
      <c r="S46" s="525"/>
      <c r="T46" s="525"/>
      <c r="U46" s="525"/>
      <c r="V46" s="525"/>
      <c r="W46" s="525"/>
      <c r="X46" s="525"/>
      <c r="Y46" s="525"/>
      <c r="Z46" s="525"/>
      <c r="AA46" s="525"/>
      <c r="AB46" s="525"/>
      <c r="AC46" s="525"/>
      <c r="AD46" s="526">
        <v>101</v>
      </c>
      <c r="AE46" s="526"/>
      <c r="AF46" s="526"/>
      <c r="AG46" s="527">
        <v>1</v>
      </c>
      <c r="AH46" s="527"/>
      <c r="AI46" s="527"/>
      <c r="AJ46" s="527"/>
      <c r="AK46" s="528">
        <v>2591.1000000000004</v>
      </c>
      <c r="AL46" s="529">
        <v>2591.1000000000004</v>
      </c>
      <c r="AM46" s="529">
        <v>2591.1000000000004</v>
      </c>
      <c r="AN46" s="529">
        <v>2591.1000000000004</v>
      </c>
      <c r="AO46" s="529">
        <v>2591.1000000000004</v>
      </c>
      <c r="AP46" s="530">
        <v>2591.1000000000004</v>
      </c>
      <c r="AQ46" s="531">
        <f t="shared" si="2"/>
        <v>31093.200000000004</v>
      </c>
      <c r="AR46" s="531"/>
      <c r="AS46" s="531"/>
      <c r="AT46" s="531"/>
      <c r="AU46" s="531"/>
      <c r="AV46" s="531"/>
      <c r="AW46" s="531"/>
      <c r="AX46" s="531"/>
      <c r="AY46" s="532"/>
      <c r="AZ46" s="533"/>
      <c r="BA46" s="533"/>
      <c r="BB46" s="533"/>
      <c r="BC46" s="533"/>
      <c r="BD46" s="533"/>
      <c r="BE46" s="533"/>
      <c r="BF46" s="534"/>
      <c r="BG46" s="535">
        <f t="shared" si="4"/>
        <v>431.85000000000008</v>
      </c>
      <c r="BH46" s="535"/>
      <c r="BI46" s="535"/>
      <c r="BJ46" s="535"/>
      <c r="BK46" s="535"/>
      <c r="BL46" s="535"/>
      <c r="BM46" s="535"/>
      <c r="BN46" s="535"/>
      <c r="BO46" s="536">
        <f t="shared" si="0"/>
        <v>4259.3424657534251</v>
      </c>
      <c r="BP46" s="537"/>
      <c r="BQ46" s="537"/>
      <c r="BR46" s="537"/>
      <c r="BS46" s="537"/>
      <c r="BT46" s="537"/>
      <c r="BU46" s="537"/>
      <c r="BV46" s="538"/>
      <c r="BW46" s="535"/>
      <c r="BX46" s="535"/>
      <c r="BY46" s="535"/>
      <c r="BZ46" s="535"/>
      <c r="CA46" s="535"/>
      <c r="CB46" s="535"/>
      <c r="CC46" s="535"/>
      <c r="CD46" s="535"/>
      <c r="CE46" s="535"/>
      <c r="CF46" s="535"/>
      <c r="CG46" s="535"/>
      <c r="CH46" s="535"/>
      <c r="CI46" s="535"/>
      <c r="CJ46" s="535"/>
      <c r="CK46" s="535"/>
      <c r="CL46" s="535"/>
      <c r="CM46" s="535"/>
      <c r="CN46" s="535"/>
      <c r="CO46" s="535"/>
      <c r="CP46" s="535"/>
      <c r="CQ46" s="535"/>
      <c r="CR46" s="535"/>
      <c r="CS46" s="535"/>
      <c r="CT46" s="535"/>
      <c r="CU46" s="535"/>
      <c r="CV46" s="531">
        <f t="shared" si="1"/>
        <v>35784.39246575343</v>
      </c>
      <c r="CW46" s="531"/>
      <c r="CX46" s="531"/>
      <c r="CY46" s="531"/>
      <c r="CZ46" s="531"/>
      <c r="DA46" s="531"/>
      <c r="DB46" s="531"/>
      <c r="DC46" s="531"/>
      <c r="DD46" s="531"/>
      <c r="DE46" s="539"/>
    </row>
    <row r="47" spans="1:123" s="2" customFormat="1" ht="23.25" customHeight="1" x14ac:dyDescent="0.2">
      <c r="A47" s="540" t="s">
        <v>1166</v>
      </c>
      <c r="B47" s="541" t="s">
        <v>1166</v>
      </c>
      <c r="C47" s="541" t="s">
        <v>1166</v>
      </c>
      <c r="D47" s="541" t="s">
        <v>1166</v>
      </c>
      <c r="E47" s="541" t="s">
        <v>1166</v>
      </c>
      <c r="F47" s="541" t="s">
        <v>1166</v>
      </c>
      <c r="G47" s="541" t="s">
        <v>1166</v>
      </c>
      <c r="H47" s="541" t="s">
        <v>1166</v>
      </c>
      <c r="I47" s="541" t="s">
        <v>1166</v>
      </c>
      <c r="J47" s="541" t="s">
        <v>1166</v>
      </c>
      <c r="K47" s="541" t="s">
        <v>1166</v>
      </c>
      <c r="L47" s="541" t="s">
        <v>1166</v>
      </c>
      <c r="M47" s="541" t="s">
        <v>1166</v>
      </c>
      <c r="N47" s="541" t="s">
        <v>1166</v>
      </c>
      <c r="O47" s="542" t="s">
        <v>1166</v>
      </c>
      <c r="P47" s="525" t="s">
        <v>1179</v>
      </c>
      <c r="Q47" s="525"/>
      <c r="R47" s="525"/>
      <c r="S47" s="525"/>
      <c r="T47" s="525"/>
      <c r="U47" s="525"/>
      <c r="V47" s="525"/>
      <c r="W47" s="525"/>
      <c r="X47" s="525"/>
      <c r="Y47" s="525"/>
      <c r="Z47" s="525"/>
      <c r="AA47" s="525"/>
      <c r="AB47" s="525"/>
      <c r="AC47" s="525"/>
      <c r="AD47" s="526">
        <v>101</v>
      </c>
      <c r="AE47" s="526"/>
      <c r="AF47" s="526"/>
      <c r="AG47" s="527">
        <v>2</v>
      </c>
      <c r="AH47" s="527"/>
      <c r="AI47" s="527"/>
      <c r="AJ47" s="527"/>
      <c r="AK47" s="528">
        <v>4980</v>
      </c>
      <c r="AL47" s="529">
        <v>4980</v>
      </c>
      <c r="AM47" s="529">
        <v>4980</v>
      </c>
      <c r="AN47" s="529">
        <v>4980</v>
      </c>
      <c r="AO47" s="529">
        <v>4980</v>
      </c>
      <c r="AP47" s="530">
        <v>4980</v>
      </c>
      <c r="AQ47" s="531">
        <f t="shared" si="2"/>
        <v>119520</v>
      </c>
      <c r="AR47" s="531"/>
      <c r="AS47" s="531"/>
      <c r="AT47" s="531"/>
      <c r="AU47" s="531"/>
      <c r="AV47" s="531"/>
      <c r="AW47" s="531"/>
      <c r="AX47" s="531"/>
      <c r="AY47" s="532"/>
      <c r="AZ47" s="533"/>
      <c r="BA47" s="533"/>
      <c r="BB47" s="533"/>
      <c r="BC47" s="533"/>
      <c r="BD47" s="533"/>
      <c r="BE47" s="533"/>
      <c r="BF47" s="534"/>
      <c r="BG47" s="535">
        <f t="shared" si="4"/>
        <v>1660</v>
      </c>
      <c r="BH47" s="535"/>
      <c r="BI47" s="535"/>
      <c r="BJ47" s="535"/>
      <c r="BK47" s="535"/>
      <c r="BL47" s="535"/>
      <c r="BM47" s="535"/>
      <c r="BN47" s="535"/>
      <c r="BO47" s="536">
        <f t="shared" si="0"/>
        <v>16372.602739726028</v>
      </c>
      <c r="BP47" s="537"/>
      <c r="BQ47" s="537"/>
      <c r="BR47" s="537"/>
      <c r="BS47" s="537"/>
      <c r="BT47" s="537"/>
      <c r="BU47" s="537"/>
      <c r="BV47" s="538"/>
      <c r="BW47" s="535"/>
      <c r="BX47" s="535"/>
      <c r="BY47" s="535"/>
      <c r="BZ47" s="535"/>
      <c r="CA47" s="535"/>
      <c r="CB47" s="535"/>
      <c r="CC47" s="535"/>
      <c r="CD47" s="535"/>
      <c r="CE47" s="535"/>
      <c r="CF47" s="535"/>
      <c r="CG47" s="535"/>
      <c r="CH47" s="535"/>
      <c r="CI47" s="535"/>
      <c r="CJ47" s="535"/>
      <c r="CK47" s="535"/>
      <c r="CL47" s="535"/>
      <c r="CM47" s="535"/>
      <c r="CN47" s="535"/>
      <c r="CO47" s="535"/>
      <c r="CP47" s="535"/>
      <c r="CQ47" s="535"/>
      <c r="CR47" s="535"/>
      <c r="CS47" s="535"/>
      <c r="CT47" s="535"/>
      <c r="CU47" s="535"/>
      <c r="CV47" s="531">
        <f t="shared" si="1"/>
        <v>137552.60273972602</v>
      </c>
      <c r="CW47" s="531"/>
      <c r="CX47" s="531"/>
      <c r="CY47" s="531"/>
      <c r="CZ47" s="531"/>
      <c r="DA47" s="531"/>
      <c r="DB47" s="531"/>
      <c r="DC47" s="531"/>
      <c r="DD47" s="531"/>
      <c r="DE47" s="539"/>
    </row>
    <row r="48" spans="1:123" s="2" customFormat="1" ht="23.25" customHeight="1" x14ac:dyDescent="0.2">
      <c r="A48" s="540" t="s">
        <v>1180</v>
      </c>
      <c r="B48" s="541" t="s">
        <v>1180</v>
      </c>
      <c r="C48" s="541" t="s">
        <v>1180</v>
      </c>
      <c r="D48" s="541" t="s">
        <v>1180</v>
      </c>
      <c r="E48" s="541" t="s">
        <v>1180</v>
      </c>
      <c r="F48" s="541" t="s">
        <v>1180</v>
      </c>
      <c r="G48" s="541" t="s">
        <v>1180</v>
      </c>
      <c r="H48" s="541" t="s">
        <v>1180</v>
      </c>
      <c r="I48" s="541" t="s">
        <v>1180</v>
      </c>
      <c r="J48" s="541" t="s">
        <v>1180</v>
      </c>
      <c r="K48" s="541" t="s">
        <v>1180</v>
      </c>
      <c r="L48" s="541" t="s">
        <v>1180</v>
      </c>
      <c r="M48" s="541" t="s">
        <v>1180</v>
      </c>
      <c r="N48" s="541" t="s">
        <v>1180</v>
      </c>
      <c r="O48" s="542" t="s">
        <v>1180</v>
      </c>
      <c r="P48" s="525" t="s">
        <v>1185</v>
      </c>
      <c r="Q48" s="525"/>
      <c r="R48" s="525"/>
      <c r="S48" s="525"/>
      <c r="T48" s="525"/>
      <c r="U48" s="525"/>
      <c r="V48" s="525"/>
      <c r="W48" s="525"/>
      <c r="X48" s="525"/>
      <c r="Y48" s="525"/>
      <c r="Z48" s="525"/>
      <c r="AA48" s="525"/>
      <c r="AB48" s="525"/>
      <c r="AC48" s="525"/>
      <c r="AD48" s="526">
        <v>101</v>
      </c>
      <c r="AE48" s="526"/>
      <c r="AF48" s="526"/>
      <c r="AG48" s="527">
        <v>1</v>
      </c>
      <c r="AH48" s="527"/>
      <c r="AI48" s="527"/>
      <c r="AJ48" s="527"/>
      <c r="AK48" s="528">
        <v>4949.3999999999996</v>
      </c>
      <c r="AL48" s="529">
        <v>4949.3999999999996</v>
      </c>
      <c r="AM48" s="529">
        <v>4949.3999999999996</v>
      </c>
      <c r="AN48" s="529">
        <v>4949.3999999999996</v>
      </c>
      <c r="AO48" s="529">
        <v>4949.3999999999996</v>
      </c>
      <c r="AP48" s="530">
        <v>4949.3999999999996</v>
      </c>
      <c r="AQ48" s="531">
        <f t="shared" si="2"/>
        <v>59392.799999999996</v>
      </c>
      <c r="AR48" s="531"/>
      <c r="AS48" s="531"/>
      <c r="AT48" s="531"/>
      <c r="AU48" s="531"/>
      <c r="AV48" s="531"/>
      <c r="AW48" s="531"/>
      <c r="AX48" s="531"/>
      <c r="AY48" s="532"/>
      <c r="AZ48" s="533"/>
      <c r="BA48" s="533"/>
      <c r="BB48" s="533"/>
      <c r="BC48" s="533"/>
      <c r="BD48" s="533"/>
      <c r="BE48" s="533"/>
      <c r="BF48" s="534"/>
      <c r="BG48" s="535">
        <f t="shared" si="4"/>
        <v>824.9</v>
      </c>
      <c r="BH48" s="535"/>
      <c r="BI48" s="535"/>
      <c r="BJ48" s="535"/>
      <c r="BK48" s="535"/>
      <c r="BL48" s="535"/>
      <c r="BM48" s="535"/>
      <c r="BN48" s="535"/>
      <c r="BO48" s="536">
        <f t="shared" si="0"/>
        <v>8136</v>
      </c>
      <c r="BP48" s="537"/>
      <c r="BQ48" s="537"/>
      <c r="BR48" s="537"/>
      <c r="BS48" s="537"/>
      <c r="BT48" s="537"/>
      <c r="BU48" s="537"/>
      <c r="BV48" s="538"/>
      <c r="BW48" s="535"/>
      <c r="BX48" s="535"/>
      <c r="BY48" s="535"/>
      <c r="BZ48" s="535"/>
      <c r="CA48" s="535"/>
      <c r="CB48" s="535"/>
      <c r="CC48" s="535"/>
      <c r="CD48" s="535"/>
      <c r="CE48" s="535"/>
      <c r="CF48" s="535"/>
      <c r="CG48" s="535"/>
      <c r="CH48" s="535"/>
      <c r="CI48" s="535"/>
      <c r="CJ48" s="535"/>
      <c r="CK48" s="535"/>
      <c r="CL48" s="535"/>
      <c r="CM48" s="535"/>
      <c r="CN48" s="535"/>
      <c r="CO48" s="535"/>
      <c r="CP48" s="535"/>
      <c r="CQ48" s="535"/>
      <c r="CR48" s="535"/>
      <c r="CS48" s="535"/>
      <c r="CT48" s="535"/>
      <c r="CU48" s="535"/>
      <c r="CV48" s="531">
        <f t="shared" si="1"/>
        <v>68353.7</v>
      </c>
      <c r="CW48" s="531"/>
      <c r="CX48" s="531"/>
      <c r="CY48" s="531"/>
      <c r="CZ48" s="531"/>
      <c r="DA48" s="531"/>
      <c r="DB48" s="531"/>
      <c r="DC48" s="531"/>
      <c r="DD48" s="531"/>
      <c r="DE48" s="539"/>
      <c r="DR48" s="46"/>
    </row>
    <row r="49" spans="1:109" s="2" customFormat="1" ht="23.25" customHeight="1" x14ac:dyDescent="0.2">
      <c r="A49" s="540" t="s">
        <v>1181</v>
      </c>
      <c r="B49" s="541" t="s">
        <v>1181</v>
      </c>
      <c r="C49" s="541" t="s">
        <v>1181</v>
      </c>
      <c r="D49" s="541" t="s">
        <v>1181</v>
      </c>
      <c r="E49" s="541" t="s">
        <v>1181</v>
      </c>
      <c r="F49" s="541" t="s">
        <v>1181</v>
      </c>
      <c r="G49" s="541" t="s">
        <v>1181</v>
      </c>
      <c r="H49" s="541" t="s">
        <v>1181</v>
      </c>
      <c r="I49" s="541" t="s">
        <v>1181</v>
      </c>
      <c r="J49" s="541" t="s">
        <v>1181</v>
      </c>
      <c r="K49" s="541" t="s">
        <v>1181</v>
      </c>
      <c r="L49" s="541" t="s">
        <v>1181</v>
      </c>
      <c r="M49" s="541" t="s">
        <v>1181</v>
      </c>
      <c r="N49" s="541" t="s">
        <v>1181</v>
      </c>
      <c r="O49" s="542" t="s">
        <v>1181</v>
      </c>
      <c r="P49" s="525" t="s">
        <v>1185</v>
      </c>
      <c r="Q49" s="525"/>
      <c r="R49" s="525"/>
      <c r="S49" s="525"/>
      <c r="T49" s="525"/>
      <c r="U49" s="525"/>
      <c r="V49" s="525"/>
      <c r="W49" s="525"/>
      <c r="X49" s="525"/>
      <c r="Y49" s="525"/>
      <c r="Z49" s="525"/>
      <c r="AA49" s="525"/>
      <c r="AB49" s="525"/>
      <c r="AC49" s="525"/>
      <c r="AD49" s="526">
        <v>101</v>
      </c>
      <c r="AE49" s="526"/>
      <c r="AF49" s="526"/>
      <c r="AG49" s="527">
        <v>1</v>
      </c>
      <c r="AH49" s="527"/>
      <c r="AI49" s="527"/>
      <c r="AJ49" s="527"/>
      <c r="AK49" s="528">
        <v>4335.6000000000004</v>
      </c>
      <c r="AL49" s="529">
        <v>4335.6000000000004</v>
      </c>
      <c r="AM49" s="529">
        <v>4335.6000000000004</v>
      </c>
      <c r="AN49" s="529">
        <v>4335.6000000000004</v>
      </c>
      <c r="AO49" s="529">
        <v>4335.6000000000004</v>
      </c>
      <c r="AP49" s="530">
        <v>4335.6000000000004</v>
      </c>
      <c r="AQ49" s="531">
        <f t="shared" si="2"/>
        <v>52027.200000000004</v>
      </c>
      <c r="AR49" s="531"/>
      <c r="AS49" s="531"/>
      <c r="AT49" s="531"/>
      <c r="AU49" s="531"/>
      <c r="AV49" s="531"/>
      <c r="AW49" s="531"/>
      <c r="AX49" s="531"/>
      <c r="AY49" s="532"/>
      <c r="AZ49" s="533"/>
      <c r="BA49" s="533"/>
      <c r="BB49" s="533"/>
      <c r="BC49" s="533"/>
      <c r="BD49" s="533"/>
      <c r="BE49" s="533"/>
      <c r="BF49" s="534"/>
      <c r="BG49" s="535">
        <f t="shared" si="4"/>
        <v>722.6</v>
      </c>
      <c r="BH49" s="535"/>
      <c r="BI49" s="535"/>
      <c r="BJ49" s="535"/>
      <c r="BK49" s="535"/>
      <c r="BL49" s="535"/>
      <c r="BM49" s="535"/>
      <c r="BN49" s="535"/>
      <c r="BO49" s="536">
        <f t="shared" si="0"/>
        <v>7127.0136986301377</v>
      </c>
      <c r="BP49" s="537"/>
      <c r="BQ49" s="537"/>
      <c r="BR49" s="537"/>
      <c r="BS49" s="537"/>
      <c r="BT49" s="537"/>
      <c r="BU49" s="537"/>
      <c r="BV49" s="538"/>
      <c r="BW49" s="535"/>
      <c r="BX49" s="535"/>
      <c r="BY49" s="535"/>
      <c r="BZ49" s="535"/>
      <c r="CA49" s="535"/>
      <c r="CB49" s="535"/>
      <c r="CC49" s="535"/>
      <c r="CD49" s="535"/>
      <c r="CE49" s="535"/>
      <c r="CF49" s="535"/>
      <c r="CG49" s="535"/>
      <c r="CH49" s="535"/>
      <c r="CI49" s="535"/>
      <c r="CJ49" s="535"/>
      <c r="CK49" s="535"/>
      <c r="CL49" s="535"/>
      <c r="CM49" s="535"/>
      <c r="CN49" s="535"/>
      <c r="CO49" s="535"/>
      <c r="CP49" s="535"/>
      <c r="CQ49" s="535"/>
      <c r="CR49" s="535"/>
      <c r="CS49" s="535"/>
      <c r="CT49" s="535"/>
      <c r="CU49" s="535"/>
      <c r="CV49" s="531">
        <f t="shared" si="1"/>
        <v>59876.81369863014</v>
      </c>
      <c r="CW49" s="531"/>
      <c r="CX49" s="531"/>
      <c r="CY49" s="531"/>
      <c r="CZ49" s="531"/>
      <c r="DA49" s="531"/>
      <c r="DB49" s="531"/>
      <c r="DC49" s="531"/>
      <c r="DD49" s="531"/>
      <c r="DE49" s="539"/>
    </row>
    <row r="50" spans="1:109" s="2" customFormat="1" ht="23.25" customHeight="1" x14ac:dyDescent="0.2">
      <c r="A50" s="540" t="s">
        <v>1182</v>
      </c>
      <c r="B50" s="541" t="s">
        <v>1182</v>
      </c>
      <c r="C50" s="541" t="s">
        <v>1182</v>
      </c>
      <c r="D50" s="541" t="s">
        <v>1182</v>
      </c>
      <c r="E50" s="541" t="s">
        <v>1182</v>
      </c>
      <c r="F50" s="541" t="s">
        <v>1182</v>
      </c>
      <c r="G50" s="541" t="s">
        <v>1182</v>
      </c>
      <c r="H50" s="541" t="s">
        <v>1182</v>
      </c>
      <c r="I50" s="541" t="s">
        <v>1182</v>
      </c>
      <c r="J50" s="541" t="s">
        <v>1182</v>
      </c>
      <c r="K50" s="541" t="s">
        <v>1182</v>
      </c>
      <c r="L50" s="541" t="s">
        <v>1182</v>
      </c>
      <c r="M50" s="541" t="s">
        <v>1182</v>
      </c>
      <c r="N50" s="541" t="s">
        <v>1182</v>
      </c>
      <c r="O50" s="542" t="s">
        <v>1182</v>
      </c>
      <c r="P50" s="525" t="s">
        <v>1185</v>
      </c>
      <c r="Q50" s="525"/>
      <c r="R50" s="525"/>
      <c r="S50" s="525"/>
      <c r="T50" s="525"/>
      <c r="U50" s="525"/>
      <c r="V50" s="525"/>
      <c r="W50" s="525"/>
      <c r="X50" s="525"/>
      <c r="Y50" s="525"/>
      <c r="Z50" s="525"/>
      <c r="AA50" s="525"/>
      <c r="AB50" s="525"/>
      <c r="AC50" s="525"/>
      <c r="AD50" s="526">
        <v>101</v>
      </c>
      <c r="AE50" s="526"/>
      <c r="AF50" s="526"/>
      <c r="AG50" s="527">
        <v>1</v>
      </c>
      <c r="AH50" s="527"/>
      <c r="AI50" s="527"/>
      <c r="AJ50" s="527"/>
      <c r="AK50" s="528">
        <v>5963.4</v>
      </c>
      <c r="AL50" s="529">
        <v>5963.4</v>
      </c>
      <c r="AM50" s="529">
        <v>5963.4</v>
      </c>
      <c r="AN50" s="529">
        <v>5963.4</v>
      </c>
      <c r="AO50" s="529">
        <v>5963.4</v>
      </c>
      <c r="AP50" s="530">
        <v>5963.4</v>
      </c>
      <c r="AQ50" s="531">
        <f t="shared" si="2"/>
        <v>71560.799999999988</v>
      </c>
      <c r="AR50" s="531"/>
      <c r="AS50" s="531"/>
      <c r="AT50" s="531"/>
      <c r="AU50" s="531"/>
      <c r="AV50" s="531"/>
      <c r="AW50" s="531"/>
      <c r="AX50" s="531"/>
      <c r="AY50" s="532"/>
      <c r="AZ50" s="533"/>
      <c r="BA50" s="533"/>
      <c r="BB50" s="533"/>
      <c r="BC50" s="533"/>
      <c r="BD50" s="533"/>
      <c r="BE50" s="533"/>
      <c r="BF50" s="534"/>
      <c r="BG50" s="535">
        <f t="shared" si="4"/>
        <v>993.9</v>
      </c>
      <c r="BH50" s="535"/>
      <c r="BI50" s="535"/>
      <c r="BJ50" s="535"/>
      <c r="BK50" s="535"/>
      <c r="BL50" s="535"/>
      <c r="BM50" s="535"/>
      <c r="BN50" s="535"/>
      <c r="BO50" s="536">
        <f t="shared" si="0"/>
        <v>9802.8493150684917</v>
      </c>
      <c r="BP50" s="537"/>
      <c r="BQ50" s="537"/>
      <c r="BR50" s="537"/>
      <c r="BS50" s="537"/>
      <c r="BT50" s="537"/>
      <c r="BU50" s="537"/>
      <c r="BV50" s="538"/>
      <c r="BW50" s="535"/>
      <c r="BX50" s="535"/>
      <c r="BY50" s="535"/>
      <c r="BZ50" s="535"/>
      <c r="CA50" s="535"/>
      <c r="CB50" s="535"/>
      <c r="CC50" s="535"/>
      <c r="CD50" s="535"/>
      <c r="CE50" s="535"/>
      <c r="CF50" s="535"/>
      <c r="CG50" s="535"/>
      <c r="CH50" s="535"/>
      <c r="CI50" s="535"/>
      <c r="CJ50" s="535"/>
      <c r="CK50" s="535"/>
      <c r="CL50" s="535"/>
      <c r="CM50" s="535"/>
      <c r="CN50" s="535"/>
      <c r="CO50" s="535"/>
      <c r="CP50" s="535"/>
      <c r="CQ50" s="535"/>
      <c r="CR50" s="535"/>
      <c r="CS50" s="535"/>
      <c r="CT50" s="535"/>
      <c r="CU50" s="535"/>
      <c r="CV50" s="531">
        <f t="shared" si="1"/>
        <v>82357.549315068478</v>
      </c>
      <c r="CW50" s="531"/>
      <c r="CX50" s="531"/>
      <c r="CY50" s="531"/>
      <c r="CZ50" s="531"/>
      <c r="DA50" s="531"/>
      <c r="DB50" s="531"/>
      <c r="DC50" s="531"/>
      <c r="DD50" s="531"/>
      <c r="DE50" s="539"/>
    </row>
    <row r="51" spans="1:109" s="2" customFormat="1" ht="23.25" customHeight="1" x14ac:dyDescent="0.2">
      <c r="A51" s="540" t="s">
        <v>1183</v>
      </c>
      <c r="B51" s="541" t="s">
        <v>1183</v>
      </c>
      <c r="C51" s="541" t="s">
        <v>1183</v>
      </c>
      <c r="D51" s="541" t="s">
        <v>1183</v>
      </c>
      <c r="E51" s="541" t="s">
        <v>1183</v>
      </c>
      <c r="F51" s="541" t="s">
        <v>1183</v>
      </c>
      <c r="G51" s="541" t="s">
        <v>1183</v>
      </c>
      <c r="H51" s="541" t="s">
        <v>1183</v>
      </c>
      <c r="I51" s="541" t="s">
        <v>1183</v>
      </c>
      <c r="J51" s="541" t="s">
        <v>1183</v>
      </c>
      <c r="K51" s="541" t="s">
        <v>1183</v>
      </c>
      <c r="L51" s="541" t="s">
        <v>1183</v>
      </c>
      <c r="M51" s="541" t="s">
        <v>1183</v>
      </c>
      <c r="N51" s="541" t="s">
        <v>1183</v>
      </c>
      <c r="O51" s="542" t="s">
        <v>1183</v>
      </c>
      <c r="P51" s="525" t="s">
        <v>1185</v>
      </c>
      <c r="Q51" s="525"/>
      <c r="R51" s="525"/>
      <c r="S51" s="525"/>
      <c r="T51" s="525"/>
      <c r="U51" s="525"/>
      <c r="V51" s="525"/>
      <c r="W51" s="525"/>
      <c r="X51" s="525"/>
      <c r="Y51" s="525"/>
      <c r="Z51" s="525"/>
      <c r="AA51" s="525"/>
      <c r="AB51" s="525"/>
      <c r="AC51" s="525"/>
      <c r="AD51" s="526">
        <v>101</v>
      </c>
      <c r="AE51" s="526"/>
      <c r="AF51" s="526"/>
      <c r="AG51" s="527">
        <v>1</v>
      </c>
      <c r="AH51" s="527"/>
      <c r="AI51" s="527"/>
      <c r="AJ51" s="527"/>
      <c r="AK51" s="528">
        <v>5061.3</v>
      </c>
      <c r="AL51" s="529">
        <v>5061.3</v>
      </c>
      <c r="AM51" s="529">
        <v>5061.3</v>
      </c>
      <c r="AN51" s="529">
        <v>5061.3</v>
      </c>
      <c r="AO51" s="529">
        <v>5061.3</v>
      </c>
      <c r="AP51" s="530">
        <v>5061.3</v>
      </c>
      <c r="AQ51" s="531">
        <f t="shared" si="2"/>
        <v>60735.600000000006</v>
      </c>
      <c r="AR51" s="531"/>
      <c r="AS51" s="531"/>
      <c r="AT51" s="531"/>
      <c r="AU51" s="531"/>
      <c r="AV51" s="531"/>
      <c r="AW51" s="531"/>
      <c r="AX51" s="531"/>
      <c r="AY51" s="532"/>
      <c r="AZ51" s="533"/>
      <c r="BA51" s="533"/>
      <c r="BB51" s="533"/>
      <c r="BC51" s="533"/>
      <c r="BD51" s="533"/>
      <c r="BE51" s="533"/>
      <c r="BF51" s="534"/>
      <c r="BG51" s="535">
        <f t="shared" si="4"/>
        <v>843.55000000000007</v>
      </c>
      <c r="BH51" s="535"/>
      <c r="BI51" s="535"/>
      <c r="BJ51" s="535"/>
      <c r="BK51" s="535"/>
      <c r="BL51" s="535"/>
      <c r="BM51" s="535"/>
      <c r="BN51" s="535"/>
      <c r="BO51" s="536">
        <f t="shared" si="0"/>
        <v>8319.9452054794529</v>
      </c>
      <c r="BP51" s="537"/>
      <c r="BQ51" s="537"/>
      <c r="BR51" s="537"/>
      <c r="BS51" s="537"/>
      <c r="BT51" s="537"/>
      <c r="BU51" s="537"/>
      <c r="BV51" s="538"/>
      <c r="BW51" s="535"/>
      <c r="BX51" s="535"/>
      <c r="BY51" s="535"/>
      <c r="BZ51" s="535"/>
      <c r="CA51" s="535"/>
      <c r="CB51" s="535"/>
      <c r="CC51" s="535"/>
      <c r="CD51" s="535"/>
      <c r="CE51" s="535"/>
      <c r="CF51" s="535"/>
      <c r="CG51" s="535"/>
      <c r="CH51" s="535"/>
      <c r="CI51" s="535"/>
      <c r="CJ51" s="535"/>
      <c r="CK51" s="535"/>
      <c r="CL51" s="535"/>
      <c r="CM51" s="535"/>
      <c r="CN51" s="535"/>
      <c r="CO51" s="535"/>
      <c r="CP51" s="535"/>
      <c r="CQ51" s="535"/>
      <c r="CR51" s="535"/>
      <c r="CS51" s="535"/>
      <c r="CT51" s="535"/>
      <c r="CU51" s="535"/>
      <c r="CV51" s="531">
        <f t="shared" si="1"/>
        <v>69899.095205479462</v>
      </c>
      <c r="CW51" s="531"/>
      <c r="CX51" s="531"/>
      <c r="CY51" s="531"/>
      <c r="CZ51" s="531"/>
      <c r="DA51" s="531"/>
      <c r="DB51" s="531"/>
      <c r="DC51" s="531"/>
      <c r="DD51" s="531"/>
      <c r="DE51" s="539"/>
    </row>
    <row r="52" spans="1:109" s="2" customFormat="1" ht="23.25" customHeight="1" x14ac:dyDescent="0.2">
      <c r="A52" s="540" t="s">
        <v>1184</v>
      </c>
      <c r="B52" s="541" t="s">
        <v>1184</v>
      </c>
      <c r="C52" s="541" t="s">
        <v>1184</v>
      </c>
      <c r="D52" s="541" t="s">
        <v>1184</v>
      </c>
      <c r="E52" s="541" t="s">
        <v>1184</v>
      </c>
      <c r="F52" s="541" t="s">
        <v>1184</v>
      </c>
      <c r="G52" s="541" t="s">
        <v>1184</v>
      </c>
      <c r="H52" s="541" t="s">
        <v>1184</v>
      </c>
      <c r="I52" s="541" t="s">
        <v>1184</v>
      </c>
      <c r="J52" s="541" t="s">
        <v>1184</v>
      </c>
      <c r="K52" s="541" t="s">
        <v>1184</v>
      </c>
      <c r="L52" s="541" t="s">
        <v>1184</v>
      </c>
      <c r="M52" s="541" t="s">
        <v>1184</v>
      </c>
      <c r="N52" s="541" t="s">
        <v>1184</v>
      </c>
      <c r="O52" s="542" t="s">
        <v>1184</v>
      </c>
      <c r="P52" s="525" t="s">
        <v>1185</v>
      </c>
      <c r="Q52" s="525"/>
      <c r="R52" s="525"/>
      <c r="S52" s="525"/>
      <c r="T52" s="525"/>
      <c r="U52" s="525"/>
      <c r="V52" s="525"/>
      <c r="W52" s="525"/>
      <c r="X52" s="525"/>
      <c r="Y52" s="525"/>
      <c r="Z52" s="525"/>
      <c r="AA52" s="525"/>
      <c r="AB52" s="525"/>
      <c r="AC52" s="525"/>
      <c r="AD52" s="526">
        <v>101</v>
      </c>
      <c r="AE52" s="526"/>
      <c r="AF52" s="526"/>
      <c r="AG52" s="527">
        <v>1</v>
      </c>
      <c r="AH52" s="527"/>
      <c r="AI52" s="527"/>
      <c r="AJ52" s="527"/>
      <c r="AK52" s="528">
        <v>2650.8</v>
      </c>
      <c r="AL52" s="529">
        <v>2650.8</v>
      </c>
      <c r="AM52" s="529">
        <v>2650.8</v>
      </c>
      <c r="AN52" s="529">
        <v>2650.8</v>
      </c>
      <c r="AO52" s="529">
        <v>2650.8</v>
      </c>
      <c r="AP52" s="530">
        <v>2650.8</v>
      </c>
      <c r="AQ52" s="531">
        <f t="shared" si="2"/>
        <v>31809.600000000002</v>
      </c>
      <c r="AR52" s="531"/>
      <c r="AS52" s="531"/>
      <c r="AT52" s="531"/>
      <c r="AU52" s="531"/>
      <c r="AV52" s="531"/>
      <c r="AW52" s="531"/>
      <c r="AX52" s="531"/>
      <c r="AY52" s="532"/>
      <c r="AZ52" s="533"/>
      <c r="BA52" s="533"/>
      <c r="BB52" s="533"/>
      <c r="BC52" s="533"/>
      <c r="BD52" s="533"/>
      <c r="BE52" s="533"/>
      <c r="BF52" s="534"/>
      <c r="BG52" s="535">
        <f t="shared" si="4"/>
        <v>441.8</v>
      </c>
      <c r="BH52" s="535"/>
      <c r="BI52" s="535"/>
      <c r="BJ52" s="535"/>
      <c r="BK52" s="535"/>
      <c r="BL52" s="535"/>
      <c r="BM52" s="535"/>
      <c r="BN52" s="535"/>
      <c r="BO52" s="536">
        <f t="shared" si="0"/>
        <v>4357.4794520547948</v>
      </c>
      <c r="BP52" s="537"/>
      <c r="BQ52" s="537"/>
      <c r="BR52" s="537"/>
      <c r="BS52" s="537"/>
      <c r="BT52" s="537"/>
      <c r="BU52" s="537"/>
      <c r="BV52" s="538"/>
      <c r="BW52" s="535"/>
      <c r="BX52" s="535"/>
      <c r="BY52" s="535"/>
      <c r="BZ52" s="535"/>
      <c r="CA52" s="535"/>
      <c r="CB52" s="535"/>
      <c r="CC52" s="535"/>
      <c r="CD52" s="535"/>
      <c r="CE52" s="535"/>
      <c r="CF52" s="535"/>
      <c r="CG52" s="535"/>
      <c r="CH52" s="535"/>
      <c r="CI52" s="535"/>
      <c r="CJ52" s="535"/>
      <c r="CK52" s="535"/>
      <c r="CL52" s="535"/>
      <c r="CM52" s="535"/>
      <c r="CN52" s="535"/>
      <c r="CO52" s="535"/>
      <c r="CP52" s="535"/>
      <c r="CQ52" s="535"/>
      <c r="CR52" s="535"/>
      <c r="CS52" s="535"/>
      <c r="CT52" s="535"/>
      <c r="CU52" s="535"/>
      <c r="CV52" s="531">
        <f t="shared" si="1"/>
        <v>36608.879452054796</v>
      </c>
      <c r="CW52" s="531"/>
      <c r="CX52" s="531"/>
      <c r="CY52" s="531"/>
      <c r="CZ52" s="531"/>
      <c r="DA52" s="531"/>
      <c r="DB52" s="531"/>
      <c r="DC52" s="531"/>
      <c r="DD52" s="531"/>
      <c r="DE52" s="539"/>
    </row>
    <row r="53" spans="1:109" s="2" customFormat="1" ht="23.25" customHeight="1" x14ac:dyDescent="0.2">
      <c r="A53" s="540" t="s">
        <v>1180</v>
      </c>
      <c r="B53" s="541" t="s">
        <v>1180</v>
      </c>
      <c r="C53" s="541" t="s">
        <v>1180</v>
      </c>
      <c r="D53" s="541" t="s">
        <v>1180</v>
      </c>
      <c r="E53" s="541" t="s">
        <v>1180</v>
      </c>
      <c r="F53" s="541" t="s">
        <v>1180</v>
      </c>
      <c r="G53" s="541" t="s">
        <v>1180</v>
      </c>
      <c r="H53" s="541" t="s">
        <v>1180</v>
      </c>
      <c r="I53" s="541" t="s">
        <v>1180</v>
      </c>
      <c r="J53" s="541" t="s">
        <v>1180</v>
      </c>
      <c r="K53" s="541" t="s">
        <v>1180</v>
      </c>
      <c r="L53" s="541" t="s">
        <v>1180</v>
      </c>
      <c r="M53" s="541" t="s">
        <v>1180</v>
      </c>
      <c r="N53" s="541" t="s">
        <v>1180</v>
      </c>
      <c r="O53" s="542" t="s">
        <v>1180</v>
      </c>
      <c r="P53" s="525" t="s">
        <v>1186</v>
      </c>
      <c r="Q53" s="525"/>
      <c r="R53" s="525"/>
      <c r="S53" s="525"/>
      <c r="T53" s="525"/>
      <c r="U53" s="525"/>
      <c r="V53" s="525"/>
      <c r="W53" s="525"/>
      <c r="X53" s="525"/>
      <c r="Y53" s="525"/>
      <c r="Z53" s="525"/>
      <c r="AA53" s="525"/>
      <c r="AB53" s="525"/>
      <c r="AC53" s="525"/>
      <c r="AD53" s="526">
        <v>101</v>
      </c>
      <c r="AE53" s="526"/>
      <c r="AF53" s="526"/>
      <c r="AG53" s="527">
        <v>1</v>
      </c>
      <c r="AH53" s="527"/>
      <c r="AI53" s="527"/>
      <c r="AJ53" s="527"/>
      <c r="AK53" s="528">
        <v>4861.8</v>
      </c>
      <c r="AL53" s="529">
        <v>4861.8</v>
      </c>
      <c r="AM53" s="529">
        <v>4861.8</v>
      </c>
      <c r="AN53" s="529">
        <v>4861.8</v>
      </c>
      <c r="AO53" s="529">
        <v>4861.8</v>
      </c>
      <c r="AP53" s="530">
        <v>4861.8</v>
      </c>
      <c r="AQ53" s="531">
        <f t="shared" si="2"/>
        <v>58341.600000000006</v>
      </c>
      <c r="AR53" s="531"/>
      <c r="AS53" s="531"/>
      <c r="AT53" s="531"/>
      <c r="AU53" s="531"/>
      <c r="AV53" s="531"/>
      <c r="AW53" s="531"/>
      <c r="AX53" s="531"/>
      <c r="AY53" s="532"/>
      <c r="AZ53" s="533"/>
      <c r="BA53" s="533"/>
      <c r="BB53" s="533"/>
      <c r="BC53" s="533"/>
      <c r="BD53" s="533"/>
      <c r="BE53" s="533"/>
      <c r="BF53" s="534"/>
      <c r="BG53" s="535">
        <f t="shared" si="4"/>
        <v>810.3</v>
      </c>
      <c r="BH53" s="535"/>
      <c r="BI53" s="535"/>
      <c r="BJ53" s="535"/>
      <c r="BK53" s="535"/>
      <c r="BL53" s="535"/>
      <c r="BM53" s="535"/>
      <c r="BN53" s="535"/>
      <c r="BO53" s="536">
        <f t="shared" si="0"/>
        <v>7992</v>
      </c>
      <c r="BP53" s="537"/>
      <c r="BQ53" s="537"/>
      <c r="BR53" s="537"/>
      <c r="BS53" s="537"/>
      <c r="BT53" s="537"/>
      <c r="BU53" s="537"/>
      <c r="BV53" s="538"/>
      <c r="BW53" s="535"/>
      <c r="BX53" s="535"/>
      <c r="BY53" s="535"/>
      <c r="BZ53" s="535"/>
      <c r="CA53" s="535"/>
      <c r="CB53" s="535"/>
      <c r="CC53" s="535"/>
      <c r="CD53" s="535"/>
      <c r="CE53" s="535"/>
      <c r="CF53" s="535"/>
      <c r="CG53" s="535"/>
      <c r="CH53" s="535"/>
      <c r="CI53" s="535"/>
      <c r="CJ53" s="535"/>
      <c r="CK53" s="535"/>
      <c r="CL53" s="535"/>
      <c r="CM53" s="535"/>
      <c r="CN53" s="535"/>
      <c r="CO53" s="535"/>
      <c r="CP53" s="535"/>
      <c r="CQ53" s="535"/>
      <c r="CR53" s="535"/>
      <c r="CS53" s="535"/>
      <c r="CT53" s="535"/>
      <c r="CU53" s="535"/>
      <c r="CV53" s="531">
        <f t="shared" si="1"/>
        <v>67143.900000000009</v>
      </c>
      <c r="CW53" s="531"/>
      <c r="CX53" s="531"/>
      <c r="CY53" s="531"/>
      <c r="CZ53" s="531"/>
      <c r="DA53" s="531"/>
      <c r="DB53" s="531"/>
      <c r="DC53" s="531"/>
      <c r="DD53" s="531"/>
      <c r="DE53" s="539"/>
    </row>
    <row r="54" spans="1:109" s="2" customFormat="1" ht="23.25" customHeight="1" x14ac:dyDescent="0.2">
      <c r="A54" s="540" t="s">
        <v>1181</v>
      </c>
      <c r="B54" s="541" t="s">
        <v>1181</v>
      </c>
      <c r="C54" s="541" t="s">
        <v>1181</v>
      </c>
      <c r="D54" s="541" t="s">
        <v>1181</v>
      </c>
      <c r="E54" s="541" t="s">
        <v>1181</v>
      </c>
      <c r="F54" s="541" t="s">
        <v>1181</v>
      </c>
      <c r="G54" s="541" t="s">
        <v>1181</v>
      </c>
      <c r="H54" s="541" t="s">
        <v>1181</v>
      </c>
      <c r="I54" s="541" t="s">
        <v>1181</v>
      </c>
      <c r="J54" s="541" t="s">
        <v>1181</v>
      </c>
      <c r="K54" s="541" t="s">
        <v>1181</v>
      </c>
      <c r="L54" s="541" t="s">
        <v>1181</v>
      </c>
      <c r="M54" s="541" t="s">
        <v>1181</v>
      </c>
      <c r="N54" s="541" t="s">
        <v>1181</v>
      </c>
      <c r="O54" s="542" t="s">
        <v>1181</v>
      </c>
      <c r="P54" s="525" t="s">
        <v>1186</v>
      </c>
      <c r="Q54" s="525"/>
      <c r="R54" s="525"/>
      <c r="S54" s="525"/>
      <c r="T54" s="525"/>
      <c r="U54" s="525"/>
      <c r="V54" s="525"/>
      <c r="W54" s="525"/>
      <c r="X54" s="525"/>
      <c r="Y54" s="525"/>
      <c r="Z54" s="525"/>
      <c r="AA54" s="525"/>
      <c r="AB54" s="525"/>
      <c r="AC54" s="525"/>
      <c r="AD54" s="526">
        <v>101</v>
      </c>
      <c r="AE54" s="526"/>
      <c r="AF54" s="526"/>
      <c r="AG54" s="527">
        <v>1</v>
      </c>
      <c r="AH54" s="527"/>
      <c r="AI54" s="527"/>
      <c r="AJ54" s="527"/>
      <c r="AK54" s="528">
        <v>4335.6000000000004</v>
      </c>
      <c r="AL54" s="529">
        <v>4335.6000000000004</v>
      </c>
      <c r="AM54" s="529">
        <v>4335.6000000000004</v>
      </c>
      <c r="AN54" s="529">
        <v>4335.6000000000004</v>
      </c>
      <c r="AO54" s="529">
        <v>4335.6000000000004</v>
      </c>
      <c r="AP54" s="530">
        <v>4335.6000000000004</v>
      </c>
      <c r="AQ54" s="531">
        <f t="shared" si="2"/>
        <v>52027.200000000004</v>
      </c>
      <c r="AR54" s="531"/>
      <c r="AS54" s="531"/>
      <c r="AT54" s="531"/>
      <c r="AU54" s="531"/>
      <c r="AV54" s="531"/>
      <c r="AW54" s="531"/>
      <c r="AX54" s="531"/>
      <c r="AY54" s="532"/>
      <c r="AZ54" s="533"/>
      <c r="BA54" s="533"/>
      <c r="BB54" s="533"/>
      <c r="BC54" s="533"/>
      <c r="BD54" s="533"/>
      <c r="BE54" s="533"/>
      <c r="BF54" s="534"/>
      <c r="BG54" s="535">
        <f t="shared" si="4"/>
        <v>722.6</v>
      </c>
      <c r="BH54" s="535"/>
      <c r="BI54" s="535"/>
      <c r="BJ54" s="535"/>
      <c r="BK54" s="535"/>
      <c r="BL54" s="535"/>
      <c r="BM54" s="535"/>
      <c r="BN54" s="535"/>
      <c r="BO54" s="536">
        <f t="shared" si="0"/>
        <v>7127.0136986301377</v>
      </c>
      <c r="BP54" s="537"/>
      <c r="BQ54" s="537"/>
      <c r="BR54" s="537"/>
      <c r="BS54" s="537"/>
      <c r="BT54" s="537"/>
      <c r="BU54" s="537"/>
      <c r="BV54" s="538"/>
      <c r="BW54" s="535"/>
      <c r="BX54" s="535"/>
      <c r="BY54" s="535"/>
      <c r="BZ54" s="535"/>
      <c r="CA54" s="535"/>
      <c r="CB54" s="535"/>
      <c r="CC54" s="535"/>
      <c r="CD54" s="535"/>
      <c r="CE54" s="535"/>
      <c r="CF54" s="535"/>
      <c r="CG54" s="535"/>
      <c r="CH54" s="535"/>
      <c r="CI54" s="535"/>
      <c r="CJ54" s="535"/>
      <c r="CK54" s="535"/>
      <c r="CL54" s="535"/>
      <c r="CM54" s="535"/>
      <c r="CN54" s="535"/>
      <c r="CO54" s="535"/>
      <c r="CP54" s="535"/>
      <c r="CQ54" s="535"/>
      <c r="CR54" s="535"/>
      <c r="CS54" s="535"/>
      <c r="CT54" s="535"/>
      <c r="CU54" s="535"/>
      <c r="CV54" s="531">
        <f t="shared" si="1"/>
        <v>59876.81369863014</v>
      </c>
      <c r="CW54" s="531"/>
      <c r="CX54" s="531"/>
      <c r="CY54" s="531"/>
      <c r="CZ54" s="531"/>
      <c r="DA54" s="531"/>
      <c r="DB54" s="531"/>
      <c r="DC54" s="531"/>
      <c r="DD54" s="531"/>
      <c r="DE54" s="539"/>
    </row>
    <row r="55" spans="1:109" s="2" customFormat="1" ht="23.25" customHeight="1" x14ac:dyDescent="0.2">
      <c r="A55" s="540" t="s">
        <v>1181</v>
      </c>
      <c r="B55" s="541" t="s">
        <v>1181</v>
      </c>
      <c r="C55" s="541" t="s">
        <v>1181</v>
      </c>
      <c r="D55" s="541" t="s">
        <v>1181</v>
      </c>
      <c r="E55" s="541" t="s">
        <v>1181</v>
      </c>
      <c r="F55" s="541" t="s">
        <v>1181</v>
      </c>
      <c r="G55" s="541" t="s">
        <v>1181</v>
      </c>
      <c r="H55" s="541" t="s">
        <v>1181</v>
      </c>
      <c r="I55" s="541" t="s">
        <v>1181</v>
      </c>
      <c r="J55" s="541" t="s">
        <v>1181</v>
      </c>
      <c r="K55" s="541" t="s">
        <v>1181</v>
      </c>
      <c r="L55" s="541" t="s">
        <v>1181</v>
      </c>
      <c r="M55" s="541" t="s">
        <v>1181</v>
      </c>
      <c r="N55" s="541" t="s">
        <v>1181</v>
      </c>
      <c r="O55" s="542" t="s">
        <v>1181</v>
      </c>
      <c r="P55" s="525" t="s">
        <v>1186</v>
      </c>
      <c r="Q55" s="525"/>
      <c r="R55" s="525"/>
      <c r="S55" s="525"/>
      <c r="T55" s="525"/>
      <c r="U55" s="525"/>
      <c r="V55" s="525"/>
      <c r="W55" s="525"/>
      <c r="X55" s="525"/>
      <c r="Y55" s="525"/>
      <c r="Z55" s="525"/>
      <c r="AA55" s="525"/>
      <c r="AB55" s="525"/>
      <c r="AC55" s="525"/>
      <c r="AD55" s="526">
        <v>101</v>
      </c>
      <c r="AE55" s="526"/>
      <c r="AF55" s="526"/>
      <c r="AG55" s="527">
        <v>1</v>
      </c>
      <c r="AH55" s="527"/>
      <c r="AI55" s="527"/>
      <c r="AJ55" s="527"/>
      <c r="AK55" s="528">
        <v>4335.6000000000004</v>
      </c>
      <c r="AL55" s="529">
        <v>4335.6000000000004</v>
      </c>
      <c r="AM55" s="529">
        <v>4335.6000000000004</v>
      </c>
      <c r="AN55" s="529">
        <v>4335.6000000000004</v>
      </c>
      <c r="AO55" s="529">
        <v>4335.6000000000004</v>
      </c>
      <c r="AP55" s="530">
        <v>4335.6000000000004</v>
      </c>
      <c r="AQ55" s="531">
        <f t="shared" si="2"/>
        <v>52027.200000000004</v>
      </c>
      <c r="AR55" s="531"/>
      <c r="AS55" s="531"/>
      <c r="AT55" s="531"/>
      <c r="AU55" s="531"/>
      <c r="AV55" s="531"/>
      <c r="AW55" s="531"/>
      <c r="AX55" s="531"/>
      <c r="AY55" s="532"/>
      <c r="AZ55" s="533"/>
      <c r="BA55" s="533"/>
      <c r="BB55" s="533"/>
      <c r="BC55" s="533"/>
      <c r="BD55" s="533"/>
      <c r="BE55" s="533"/>
      <c r="BF55" s="534"/>
      <c r="BG55" s="535">
        <f t="shared" si="4"/>
        <v>722.6</v>
      </c>
      <c r="BH55" s="535"/>
      <c r="BI55" s="535"/>
      <c r="BJ55" s="535"/>
      <c r="BK55" s="535"/>
      <c r="BL55" s="535"/>
      <c r="BM55" s="535"/>
      <c r="BN55" s="535"/>
      <c r="BO55" s="536">
        <f t="shared" si="0"/>
        <v>7127.0136986301377</v>
      </c>
      <c r="BP55" s="537"/>
      <c r="BQ55" s="537"/>
      <c r="BR55" s="537"/>
      <c r="BS55" s="537"/>
      <c r="BT55" s="537"/>
      <c r="BU55" s="537"/>
      <c r="BV55" s="538"/>
      <c r="BW55" s="535"/>
      <c r="BX55" s="535"/>
      <c r="BY55" s="535"/>
      <c r="BZ55" s="535"/>
      <c r="CA55" s="535"/>
      <c r="CB55" s="535"/>
      <c r="CC55" s="535"/>
      <c r="CD55" s="535"/>
      <c r="CE55" s="535"/>
      <c r="CF55" s="535"/>
      <c r="CG55" s="535"/>
      <c r="CH55" s="535"/>
      <c r="CI55" s="535"/>
      <c r="CJ55" s="535"/>
      <c r="CK55" s="535"/>
      <c r="CL55" s="535"/>
      <c r="CM55" s="535"/>
      <c r="CN55" s="535"/>
      <c r="CO55" s="535"/>
      <c r="CP55" s="535"/>
      <c r="CQ55" s="535"/>
      <c r="CR55" s="535"/>
      <c r="CS55" s="535"/>
      <c r="CT55" s="535"/>
      <c r="CU55" s="535"/>
      <c r="CV55" s="531">
        <f t="shared" si="1"/>
        <v>59876.81369863014</v>
      </c>
      <c r="CW55" s="531"/>
      <c r="CX55" s="531"/>
      <c r="CY55" s="531"/>
      <c r="CZ55" s="531"/>
      <c r="DA55" s="531"/>
      <c r="DB55" s="531"/>
      <c r="DC55" s="531"/>
      <c r="DD55" s="531"/>
      <c r="DE55" s="539"/>
    </row>
    <row r="56" spans="1:109" s="2" customFormat="1" ht="23.25" customHeight="1" x14ac:dyDescent="0.2">
      <c r="A56" s="540" t="s">
        <v>1148</v>
      </c>
      <c r="B56" s="541" t="s">
        <v>1148</v>
      </c>
      <c r="C56" s="541" t="s">
        <v>1148</v>
      </c>
      <c r="D56" s="541" t="s">
        <v>1148</v>
      </c>
      <c r="E56" s="541" t="s">
        <v>1148</v>
      </c>
      <c r="F56" s="541" t="s">
        <v>1148</v>
      </c>
      <c r="G56" s="541" t="s">
        <v>1148</v>
      </c>
      <c r="H56" s="541" t="s">
        <v>1148</v>
      </c>
      <c r="I56" s="541" t="s">
        <v>1148</v>
      </c>
      <c r="J56" s="541" t="s">
        <v>1148</v>
      </c>
      <c r="K56" s="541" t="s">
        <v>1148</v>
      </c>
      <c r="L56" s="541" t="s">
        <v>1148</v>
      </c>
      <c r="M56" s="541" t="s">
        <v>1148</v>
      </c>
      <c r="N56" s="541" t="s">
        <v>1148</v>
      </c>
      <c r="O56" s="542" t="s">
        <v>1148</v>
      </c>
      <c r="P56" s="525" t="s">
        <v>1188</v>
      </c>
      <c r="Q56" s="525"/>
      <c r="R56" s="525"/>
      <c r="S56" s="525"/>
      <c r="T56" s="525"/>
      <c r="U56" s="525"/>
      <c r="V56" s="525"/>
      <c r="W56" s="525"/>
      <c r="X56" s="525"/>
      <c r="Y56" s="525"/>
      <c r="Z56" s="525"/>
      <c r="AA56" s="525"/>
      <c r="AB56" s="525"/>
      <c r="AC56" s="525"/>
      <c r="AD56" s="526">
        <v>101</v>
      </c>
      <c r="AE56" s="526"/>
      <c r="AF56" s="526"/>
      <c r="AG56" s="527">
        <v>1</v>
      </c>
      <c r="AH56" s="527"/>
      <c r="AI56" s="527"/>
      <c r="AJ56" s="527"/>
      <c r="AK56" s="528">
        <v>19439.7</v>
      </c>
      <c r="AL56" s="529">
        <v>19439.7</v>
      </c>
      <c r="AM56" s="529">
        <v>19439.7</v>
      </c>
      <c r="AN56" s="529">
        <v>19439.7</v>
      </c>
      <c r="AO56" s="529">
        <v>19439.7</v>
      </c>
      <c r="AP56" s="530">
        <v>19439.7</v>
      </c>
      <c r="AQ56" s="531">
        <f t="shared" si="2"/>
        <v>233276.40000000002</v>
      </c>
      <c r="AR56" s="531"/>
      <c r="AS56" s="531"/>
      <c r="AT56" s="531"/>
      <c r="AU56" s="531"/>
      <c r="AV56" s="531"/>
      <c r="AW56" s="531"/>
      <c r="AX56" s="531"/>
      <c r="AY56" s="532"/>
      <c r="AZ56" s="533"/>
      <c r="BA56" s="533"/>
      <c r="BB56" s="533"/>
      <c r="BC56" s="533"/>
      <c r="BD56" s="533"/>
      <c r="BE56" s="533"/>
      <c r="BF56" s="534"/>
      <c r="BG56" s="535">
        <f t="shared" si="4"/>
        <v>3239.95</v>
      </c>
      <c r="BH56" s="535"/>
      <c r="BI56" s="535"/>
      <c r="BJ56" s="535"/>
      <c r="BK56" s="535"/>
      <c r="BL56" s="535"/>
      <c r="BM56" s="535"/>
      <c r="BN56" s="535"/>
      <c r="BO56" s="536">
        <f t="shared" si="0"/>
        <v>31955.671232876717</v>
      </c>
      <c r="BP56" s="537"/>
      <c r="BQ56" s="537"/>
      <c r="BR56" s="537"/>
      <c r="BS56" s="537"/>
      <c r="BT56" s="537"/>
      <c r="BU56" s="537"/>
      <c r="BV56" s="538"/>
      <c r="BW56" s="535"/>
      <c r="BX56" s="535"/>
      <c r="BY56" s="535"/>
      <c r="BZ56" s="535"/>
      <c r="CA56" s="535"/>
      <c r="CB56" s="535"/>
      <c r="CC56" s="535"/>
      <c r="CD56" s="535"/>
      <c r="CE56" s="535"/>
      <c r="CF56" s="535"/>
      <c r="CG56" s="535"/>
      <c r="CH56" s="535"/>
      <c r="CI56" s="535"/>
      <c r="CJ56" s="535"/>
      <c r="CK56" s="535"/>
      <c r="CL56" s="535"/>
      <c r="CM56" s="535"/>
      <c r="CN56" s="535"/>
      <c r="CO56" s="535"/>
      <c r="CP56" s="535"/>
      <c r="CQ56" s="535"/>
      <c r="CR56" s="535"/>
      <c r="CS56" s="535"/>
      <c r="CT56" s="535"/>
      <c r="CU56" s="535"/>
      <c r="CV56" s="531">
        <f t="shared" si="1"/>
        <v>268472.02123287675</v>
      </c>
      <c r="CW56" s="531"/>
      <c r="CX56" s="531"/>
      <c r="CY56" s="531"/>
      <c r="CZ56" s="531"/>
      <c r="DA56" s="531"/>
      <c r="DB56" s="531"/>
      <c r="DC56" s="531"/>
      <c r="DD56" s="531"/>
      <c r="DE56" s="539"/>
    </row>
    <row r="57" spans="1:109" s="2" customFormat="1" ht="23.25" customHeight="1" x14ac:dyDescent="0.2">
      <c r="A57" s="540" t="s">
        <v>1187</v>
      </c>
      <c r="B57" s="541" t="s">
        <v>1187</v>
      </c>
      <c r="C57" s="541" t="s">
        <v>1187</v>
      </c>
      <c r="D57" s="541" t="s">
        <v>1187</v>
      </c>
      <c r="E57" s="541" t="s">
        <v>1187</v>
      </c>
      <c r="F57" s="541" t="s">
        <v>1187</v>
      </c>
      <c r="G57" s="541" t="s">
        <v>1187</v>
      </c>
      <c r="H57" s="541" t="s">
        <v>1187</v>
      </c>
      <c r="I57" s="541" t="s">
        <v>1187</v>
      </c>
      <c r="J57" s="541" t="s">
        <v>1187</v>
      </c>
      <c r="K57" s="541" t="s">
        <v>1187</v>
      </c>
      <c r="L57" s="541" t="s">
        <v>1187</v>
      </c>
      <c r="M57" s="541" t="s">
        <v>1187</v>
      </c>
      <c r="N57" s="541" t="s">
        <v>1187</v>
      </c>
      <c r="O57" s="542" t="s">
        <v>1187</v>
      </c>
      <c r="P57" s="525" t="s">
        <v>1188</v>
      </c>
      <c r="Q57" s="525"/>
      <c r="R57" s="525"/>
      <c r="S57" s="525"/>
      <c r="T57" s="525"/>
      <c r="U57" s="525"/>
      <c r="V57" s="525"/>
      <c r="W57" s="525"/>
      <c r="X57" s="525"/>
      <c r="Y57" s="525"/>
      <c r="Z57" s="525"/>
      <c r="AA57" s="525"/>
      <c r="AB57" s="525"/>
      <c r="AC57" s="525"/>
      <c r="AD57" s="526">
        <v>101</v>
      </c>
      <c r="AE57" s="526"/>
      <c r="AF57" s="526"/>
      <c r="AG57" s="527">
        <v>1</v>
      </c>
      <c r="AH57" s="527"/>
      <c r="AI57" s="527"/>
      <c r="AJ57" s="527"/>
      <c r="AK57" s="528">
        <v>12690.599999999999</v>
      </c>
      <c r="AL57" s="529">
        <v>12690.599999999999</v>
      </c>
      <c r="AM57" s="529">
        <v>12690.599999999999</v>
      </c>
      <c r="AN57" s="529">
        <v>12690.599999999999</v>
      </c>
      <c r="AO57" s="529">
        <v>12690.599999999999</v>
      </c>
      <c r="AP57" s="530">
        <v>12690.599999999999</v>
      </c>
      <c r="AQ57" s="531">
        <f t="shared" si="2"/>
        <v>152287.19999999998</v>
      </c>
      <c r="AR57" s="531"/>
      <c r="AS57" s="531"/>
      <c r="AT57" s="531"/>
      <c r="AU57" s="531"/>
      <c r="AV57" s="531"/>
      <c r="AW57" s="531"/>
      <c r="AX57" s="531"/>
      <c r="AY57" s="532"/>
      <c r="AZ57" s="533"/>
      <c r="BA57" s="533"/>
      <c r="BB57" s="533"/>
      <c r="BC57" s="533"/>
      <c r="BD57" s="533"/>
      <c r="BE57" s="533"/>
      <c r="BF57" s="534"/>
      <c r="BG57" s="535">
        <f t="shared" si="4"/>
        <v>2115.0999999999995</v>
      </c>
      <c r="BH57" s="535"/>
      <c r="BI57" s="535"/>
      <c r="BJ57" s="535"/>
      <c r="BK57" s="535"/>
      <c r="BL57" s="535"/>
      <c r="BM57" s="535"/>
      <c r="BN57" s="535"/>
      <c r="BO57" s="536">
        <f t="shared" si="0"/>
        <v>20861.260273972603</v>
      </c>
      <c r="BP57" s="537"/>
      <c r="BQ57" s="537"/>
      <c r="BR57" s="537"/>
      <c r="BS57" s="537"/>
      <c r="BT57" s="537"/>
      <c r="BU57" s="537"/>
      <c r="BV57" s="538"/>
      <c r="BW57" s="535"/>
      <c r="BX57" s="535"/>
      <c r="BY57" s="535"/>
      <c r="BZ57" s="535"/>
      <c r="CA57" s="535"/>
      <c r="CB57" s="535"/>
      <c r="CC57" s="535"/>
      <c r="CD57" s="535"/>
      <c r="CE57" s="535"/>
      <c r="CF57" s="535"/>
      <c r="CG57" s="535"/>
      <c r="CH57" s="535"/>
      <c r="CI57" s="535"/>
      <c r="CJ57" s="535"/>
      <c r="CK57" s="535"/>
      <c r="CL57" s="535"/>
      <c r="CM57" s="535"/>
      <c r="CN57" s="535"/>
      <c r="CO57" s="535"/>
      <c r="CP57" s="535"/>
      <c r="CQ57" s="535"/>
      <c r="CR57" s="535"/>
      <c r="CS57" s="535"/>
      <c r="CT57" s="535"/>
      <c r="CU57" s="535"/>
      <c r="CV57" s="531">
        <f t="shared" si="1"/>
        <v>175263.5602739726</v>
      </c>
      <c r="CW57" s="531"/>
      <c r="CX57" s="531"/>
      <c r="CY57" s="531"/>
      <c r="CZ57" s="531"/>
      <c r="DA57" s="531"/>
      <c r="DB57" s="531"/>
      <c r="DC57" s="531"/>
      <c r="DD57" s="531"/>
      <c r="DE57" s="539"/>
    </row>
    <row r="58" spans="1:109" s="2" customFormat="1" ht="23.25" customHeight="1" x14ac:dyDescent="0.2">
      <c r="A58" s="540" t="s">
        <v>1142</v>
      </c>
      <c r="B58" s="541" t="s">
        <v>1142</v>
      </c>
      <c r="C58" s="541" t="s">
        <v>1142</v>
      </c>
      <c r="D58" s="541" t="s">
        <v>1142</v>
      </c>
      <c r="E58" s="541" t="s">
        <v>1142</v>
      </c>
      <c r="F58" s="541" t="s">
        <v>1142</v>
      </c>
      <c r="G58" s="541" t="s">
        <v>1142</v>
      </c>
      <c r="H58" s="541" t="s">
        <v>1142</v>
      </c>
      <c r="I58" s="541" t="s">
        <v>1142</v>
      </c>
      <c r="J58" s="541" t="s">
        <v>1142</v>
      </c>
      <c r="K58" s="541" t="s">
        <v>1142</v>
      </c>
      <c r="L58" s="541" t="s">
        <v>1142</v>
      </c>
      <c r="M58" s="541" t="s">
        <v>1142</v>
      </c>
      <c r="N58" s="541" t="s">
        <v>1142</v>
      </c>
      <c r="O58" s="542" t="s">
        <v>1142</v>
      </c>
      <c r="P58" s="525" t="s">
        <v>1188</v>
      </c>
      <c r="Q58" s="525"/>
      <c r="R58" s="525"/>
      <c r="S58" s="525"/>
      <c r="T58" s="525"/>
      <c r="U58" s="525"/>
      <c r="V58" s="525"/>
      <c r="W58" s="525"/>
      <c r="X58" s="525"/>
      <c r="Y58" s="525"/>
      <c r="Z58" s="525"/>
      <c r="AA58" s="525"/>
      <c r="AB58" s="525"/>
      <c r="AC58" s="525"/>
      <c r="AD58" s="526">
        <v>101</v>
      </c>
      <c r="AE58" s="526"/>
      <c r="AF58" s="526"/>
      <c r="AG58" s="527">
        <v>2</v>
      </c>
      <c r="AH58" s="527"/>
      <c r="AI58" s="527"/>
      <c r="AJ58" s="527"/>
      <c r="AK58" s="528">
        <v>6233.7</v>
      </c>
      <c r="AL58" s="529">
        <v>6233.7</v>
      </c>
      <c r="AM58" s="529">
        <v>6233.7</v>
      </c>
      <c r="AN58" s="529">
        <v>6233.7</v>
      </c>
      <c r="AO58" s="529">
        <v>6233.7</v>
      </c>
      <c r="AP58" s="530">
        <v>6233.7</v>
      </c>
      <c r="AQ58" s="531">
        <f t="shared" si="2"/>
        <v>149608.79999999999</v>
      </c>
      <c r="AR58" s="531"/>
      <c r="AS58" s="531"/>
      <c r="AT58" s="531"/>
      <c r="AU58" s="531"/>
      <c r="AV58" s="531"/>
      <c r="AW58" s="531"/>
      <c r="AX58" s="531"/>
      <c r="AY58" s="532"/>
      <c r="AZ58" s="533"/>
      <c r="BA58" s="533"/>
      <c r="BB58" s="533"/>
      <c r="BC58" s="533"/>
      <c r="BD58" s="533"/>
      <c r="BE58" s="533"/>
      <c r="BF58" s="534"/>
      <c r="BG58" s="535">
        <f t="shared" si="4"/>
        <v>2077.9</v>
      </c>
      <c r="BH58" s="535"/>
      <c r="BI58" s="535"/>
      <c r="BJ58" s="535"/>
      <c r="BK58" s="535"/>
      <c r="BL58" s="535"/>
      <c r="BM58" s="535"/>
      <c r="BN58" s="535"/>
      <c r="BO58" s="536">
        <f t="shared" si="0"/>
        <v>20494.35616438356</v>
      </c>
      <c r="BP58" s="537"/>
      <c r="BQ58" s="537"/>
      <c r="BR58" s="537"/>
      <c r="BS58" s="537"/>
      <c r="BT58" s="537"/>
      <c r="BU58" s="537"/>
      <c r="BV58" s="538"/>
      <c r="BW58" s="535"/>
      <c r="BX58" s="535"/>
      <c r="BY58" s="535"/>
      <c r="BZ58" s="535"/>
      <c r="CA58" s="535"/>
      <c r="CB58" s="535"/>
      <c r="CC58" s="535"/>
      <c r="CD58" s="535"/>
      <c r="CE58" s="535"/>
      <c r="CF58" s="535"/>
      <c r="CG58" s="535"/>
      <c r="CH58" s="535"/>
      <c r="CI58" s="535"/>
      <c r="CJ58" s="535"/>
      <c r="CK58" s="535"/>
      <c r="CL58" s="535"/>
      <c r="CM58" s="535"/>
      <c r="CN58" s="535"/>
      <c r="CO58" s="535"/>
      <c r="CP58" s="535"/>
      <c r="CQ58" s="535"/>
      <c r="CR58" s="535"/>
      <c r="CS58" s="535"/>
      <c r="CT58" s="535"/>
      <c r="CU58" s="535"/>
      <c r="CV58" s="531">
        <f t="shared" si="1"/>
        <v>172181.05616438354</v>
      </c>
      <c r="CW58" s="531"/>
      <c r="CX58" s="531"/>
      <c r="CY58" s="531"/>
      <c r="CZ58" s="531"/>
      <c r="DA58" s="531"/>
      <c r="DB58" s="531"/>
      <c r="DC58" s="531"/>
      <c r="DD58" s="531"/>
      <c r="DE58" s="539"/>
    </row>
    <row r="59" spans="1:109" s="2" customFormat="1" ht="23.25" customHeight="1" x14ac:dyDescent="0.2">
      <c r="A59" s="540" t="s">
        <v>1189</v>
      </c>
      <c r="B59" s="541" t="s">
        <v>1189</v>
      </c>
      <c r="C59" s="541" t="s">
        <v>1189</v>
      </c>
      <c r="D59" s="541" t="s">
        <v>1189</v>
      </c>
      <c r="E59" s="541" t="s">
        <v>1189</v>
      </c>
      <c r="F59" s="541" t="s">
        <v>1189</v>
      </c>
      <c r="G59" s="541" t="s">
        <v>1189</v>
      </c>
      <c r="H59" s="541" t="s">
        <v>1189</v>
      </c>
      <c r="I59" s="541" t="s">
        <v>1189</v>
      </c>
      <c r="J59" s="541" t="s">
        <v>1189</v>
      </c>
      <c r="K59" s="541" t="s">
        <v>1189</v>
      </c>
      <c r="L59" s="541" t="s">
        <v>1189</v>
      </c>
      <c r="M59" s="541" t="s">
        <v>1189</v>
      </c>
      <c r="N59" s="541" t="s">
        <v>1189</v>
      </c>
      <c r="O59" s="542" t="s">
        <v>1189</v>
      </c>
      <c r="P59" s="525" t="s">
        <v>1188</v>
      </c>
      <c r="Q59" s="525"/>
      <c r="R59" s="525"/>
      <c r="S59" s="525"/>
      <c r="T59" s="525"/>
      <c r="U59" s="525"/>
      <c r="V59" s="525"/>
      <c r="W59" s="525"/>
      <c r="X59" s="525"/>
      <c r="Y59" s="525"/>
      <c r="Z59" s="525"/>
      <c r="AA59" s="525"/>
      <c r="AB59" s="525"/>
      <c r="AC59" s="525"/>
      <c r="AD59" s="526">
        <v>101</v>
      </c>
      <c r="AE59" s="526"/>
      <c r="AF59" s="526"/>
      <c r="AG59" s="527">
        <v>1</v>
      </c>
      <c r="AH59" s="527"/>
      <c r="AI59" s="527"/>
      <c r="AJ59" s="527"/>
      <c r="AK59" s="528">
        <v>9600</v>
      </c>
      <c r="AL59" s="529">
        <v>9600</v>
      </c>
      <c r="AM59" s="529">
        <v>9600</v>
      </c>
      <c r="AN59" s="529">
        <v>9600</v>
      </c>
      <c r="AO59" s="529">
        <v>9600</v>
      </c>
      <c r="AP59" s="530">
        <v>9600</v>
      </c>
      <c r="AQ59" s="531">
        <f t="shared" si="2"/>
        <v>115200</v>
      </c>
      <c r="AR59" s="531"/>
      <c r="AS59" s="531"/>
      <c r="AT59" s="531"/>
      <c r="AU59" s="531"/>
      <c r="AV59" s="531"/>
      <c r="AW59" s="531"/>
      <c r="AX59" s="531"/>
      <c r="AY59" s="532"/>
      <c r="AZ59" s="533"/>
      <c r="BA59" s="533"/>
      <c r="BB59" s="533"/>
      <c r="BC59" s="533"/>
      <c r="BD59" s="533"/>
      <c r="BE59" s="533"/>
      <c r="BF59" s="534"/>
      <c r="BG59" s="535">
        <f t="shared" si="4"/>
        <v>1600</v>
      </c>
      <c r="BH59" s="535"/>
      <c r="BI59" s="535"/>
      <c r="BJ59" s="535"/>
      <c r="BK59" s="535"/>
      <c r="BL59" s="535"/>
      <c r="BM59" s="535"/>
      <c r="BN59" s="535"/>
      <c r="BO59" s="536">
        <f t="shared" si="0"/>
        <v>15780.82191780822</v>
      </c>
      <c r="BP59" s="537"/>
      <c r="BQ59" s="537"/>
      <c r="BR59" s="537"/>
      <c r="BS59" s="537"/>
      <c r="BT59" s="537"/>
      <c r="BU59" s="537"/>
      <c r="BV59" s="538"/>
      <c r="BW59" s="535"/>
      <c r="BX59" s="535"/>
      <c r="BY59" s="535"/>
      <c r="BZ59" s="535"/>
      <c r="CA59" s="535"/>
      <c r="CB59" s="535"/>
      <c r="CC59" s="535"/>
      <c r="CD59" s="535"/>
      <c r="CE59" s="535"/>
      <c r="CF59" s="535"/>
      <c r="CG59" s="535"/>
      <c r="CH59" s="535"/>
      <c r="CI59" s="535"/>
      <c r="CJ59" s="535"/>
      <c r="CK59" s="535"/>
      <c r="CL59" s="535"/>
      <c r="CM59" s="535"/>
      <c r="CN59" s="535"/>
      <c r="CO59" s="535"/>
      <c r="CP59" s="535"/>
      <c r="CQ59" s="535"/>
      <c r="CR59" s="535"/>
      <c r="CS59" s="535"/>
      <c r="CT59" s="535"/>
      <c r="CU59" s="535"/>
      <c r="CV59" s="531">
        <f t="shared" si="1"/>
        <v>132580.82191780821</v>
      </c>
      <c r="CW59" s="531"/>
      <c r="CX59" s="531"/>
      <c r="CY59" s="531"/>
      <c r="CZ59" s="531"/>
      <c r="DA59" s="531"/>
      <c r="DB59" s="531"/>
      <c r="DC59" s="531"/>
      <c r="DD59" s="531"/>
      <c r="DE59" s="539"/>
    </row>
    <row r="60" spans="1:109" s="2" customFormat="1" ht="23.25" customHeight="1" x14ac:dyDescent="0.2">
      <c r="A60" s="540" t="s">
        <v>1190</v>
      </c>
      <c r="B60" s="541" t="s">
        <v>1190</v>
      </c>
      <c r="C60" s="541" t="s">
        <v>1190</v>
      </c>
      <c r="D60" s="541" t="s">
        <v>1190</v>
      </c>
      <c r="E60" s="541" t="s">
        <v>1190</v>
      </c>
      <c r="F60" s="541" t="s">
        <v>1190</v>
      </c>
      <c r="G60" s="541" t="s">
        <v>1190</v>
      </c>
      <c r="H60" s="541" t="s">
        <v>1190</v>
      </c>
      <c r="I60" s="541" t="s">
        <v>1190</v>
      </c>
      <c r="J60" s="541" t="s">
        <v>1190</v>
      </c>
      <c r="K60" s="541" t="s">
        <v>1190</v>
      </c>
      <c r="L60" s="541" t="s">
        <v>1190</v>
      </c>
      <c r="M60" s="541" t="s">
        <v>1190</v>
      </c>
      <c r="N60" s="541" t="s">
        <v>1190</v>
      </c>
      <c r="O60" s="542" t="s">
        <v>1190</v>
      </c>
      <c r="P60" s="525" t="s">
        <v>1188</v>
      </c>
      <c r="Q60" s="525"/>
      <c r="R60" s="525"/>
      <c r="S60" s="525"/>
      <c r="T60" s="525"/>
      <c r="U60" s="525"/>
      <c r="V60" s="525"/>
      <c r="W60" s="525"/>
      <c r="X60" s="525"/>
      <c r="Y60" s="525"/>
      <c r="Z60" s="525"/>
      <c r="AA60" s="525"/>
      <c r="AB60" s="525"/>
      <c r="AC60" s="525"/>
      <c r="AD60" s="526">
        <v>101</v>
      </c>
      <c r="AE60" s="526"/>
      <c r="AF60" s="526"/>
      <c r="AG60" s="527">
        <v>1</v>
      </c>
      <c r="AH60" s="527"/>
      <c r="AI60" s="527"/>
      <c r="AJ60" s="527"/>
      <c r="AK60" s="528">
        <v>9600</v>
      </c>
      <c r="AL60" s="529">
        <v>9600</v>
      </c>
      <c r="AM60" s="529">
        <v>9600</v>
      </c>
      <c r="AN60" s="529">
        <v>9600</v>
      </c>
      <c r="AO60" s="529">
        <v>9600</v>
      </c>
      <c r="AP60" s="530">
        <v>9600</v>
      </c>
      <c r="AQ60" s="531">
        <f t="shared" si="2"/>
        <v>115200</v>
      </c>
      <c r="AR60" s="531"/>
      <c r="AS60" s="531"/>
      <c r="AT60" s="531"/>
      <c r="AU60" s="531"/>
      <c r="AV60" s="531"/>
      <c r="AW60" s="531"/>
      <c r="AX60" s="531"/>
      <c r="AY60" s="532"/>
      <c r="AZ60" s="533"/>
      <c r="BA60" s="533"/>
      <c r="BB60" s="533"/>
      <c r="BC60" s="533"/>
      <c r="BD60" s="533"/>
      <c r="BE60" s="533"/>
      <c r="BF60" s="534"/>
      <c r="BG60" s="535">
        <f t="shared" si="4"/>
        <v>1600</v>
      </c>
      <c r="BH60" s="535"/>
      <c r="BI60" s="535"/>
      <c r="BJ60" s="535"/>
      <c r="BK60" s="535"/>
      <c r="BL60" s="535"/>
      <c r="BM60" s="535"/>
      <c r="BN60" s="535"/>
      <c r="BO60" s="536">
        <f t="shared" si="0"/>
        <v>15780.82191780822</v>
      </c>
      <c r="BP60" s="537"/>
      <c r="BQ60" s="537"/>
      <c r="BR60" s="537"/>
      <c r="BS60" s="537"/>
      <c r="BT60" s="537"/>
      <c r="BU60" s="537"/>
      <c r="BV60" s="538"/>
      <c r="BW60" s="535"/>
      <c r="BX60" s="535"/>
      <c r="BY60" s="535"/>
      <c r="BZ60" s="535"/>
      <c r="CA60" s="535"/>
      <c r="CB60" s="535"/>
      <c r="CC60" s="535"/>
      <c r="CD60" s="535"/>
      <c r="CE60" s="535"/>
      <c r="CF60" s="535"/>
      <c r="CG60" s="535"/>
      <c r="CH60" s="535"/>
      <c r="CI60" s="535"/>
      <c r="CJ60" s="535"/>
      <c r="CK60" s="535"/>
      <c r="CL60" s="535"/>
      <c r="CM60" s="535"/>
      <c r="CN60" s="535"/>
      <c r="CO60" s="535"/>
      <c r="CP60" s="535"/>
      <c r="CQ60" s="535"/>
      <c r="CR60" s="535"/>
      <c r="CS60" s="535"/>
      <c r="CT60" s="535"/>
      <c r="CU60" s="535"/>
      <c r="CV60" s="531">
        <f t="shared" si="1"/>
        <v>132580.82191780821</v>
      </c>
      <c r="CW60" s="531"/>
      <c r="CX60" s="531"/>
      <c r="CY60" s="531"/>
      <c r="CZ60" s="531"/>
      <c r="DA60" s="531"/>
      <c r="DB60" s="531"/>
      <c r="DC60" s="531"/>
      <c r="DD60" s="531"/>
      <c r="DE60" s="539"/>
    </row>
    <row r="61" spans="1:109" s="2" customFormat="1" ht="23.25" customHeight="1" x14ac:dyDescent="0.2">
      <c r="A61" s="540" t="s">
        <v>1191</v>
      </c>
      <c r="B61" s="541" t="s">
        <v>1191</v>
      </c>
      <c r="C61" s="541" t="s">
        <v>1191</v>
      </c>
      <c r="D61" s="541" t="s">
        <v>1191</v>
      </c>
      <c r="E61" s="541" t="s">
        <v>1191</v>
      </c>
      <c r="F61" s="541" t="s">
        <v>1191</v>
      </c>
      <c r="G61" s="541" t="s">
        <v>1191</v>
      </c>
      <c r="H61" s="541" t="s">
        <v>1191</v>
      </c>
      <c r="I61" s="541" t="s">
        <v>1191</v>
      </c>
      <c r="J61" s="541" t="s">
        <v>1191</v>
      </c>
      <c r="K61" s="541" t="s">
        <v>1191</v>
      </c>
      <c r="L61" s="541" t="s">
        <v>1191</v>
      </c>
      <c r="M61" s="541" t="s">
        <v>1191</v>
      </c>
      <c r="N61" s="541" t="s">
        <v>1191</v>
      </c>
      <c r="O61" s="542" t="s">
        <v>1191</v>
      </c>
      <c r="P61" s="525" t="s">
        <v>1188</v>
      </c>
      <c r="Q61" s="525"/>
      <c r="R61" s="525"/>
      <c r="S61" s="525"/>
      <c r="T61" s="525"/>
      <c r="U61" s="525"/>
      <c r="V61" s="525"/>
      <c r="W61" s="525"/>
      <c r="X61" s="525"/>
      <c r="Y61" s="525"/>
      <c r="Z61" s="525"/>
      <c r="AA61" s="525"/>
      <c r="AB61" s="525"/>
      <c r="AC61" s="525"/>
      <c r="AD61" s="526">
        <v>101</v>
      </c>
      <c r="AE61" s="526"/>
      <c r="AF61" s="526"/>
      <c r="AG61" s="527">
        <v>1</v>
      </c>
      <c r="AH61" s="527"/>
      <c r="AI61" s="527"/>
      <c r="AJ61" s="527"/>
      <c r="AK61" s="528">
        <v>8998.7999999999993</v>
      </c>
      <c r="AL61" s="529">
        <v>8998.7999999999993</v>
      </c>
      <c r="AM61" s="529">
        <v>8998.7999999999993</v>
      </c>
      <c r="AN61" s="529">
        <v>8998.7999999999993</v>
      </c>
      <c r="AO61" s="529">
        <v>8998.7999999999993</v>
      </c>
      <c r="AP61" s="530">
        <v>8998.7999999999993</v>
      </c>
      <c r="AQ61" s="531">
        <f t="shared" si="2"/>
        <v>107985.59999999999</v>
      </c>
      <c r="AR61" s="531"/>
      <c r="AS61" s="531"/>
      <c r="AT61" s="531"/>
      <c r="AU61" s="531"/>
      <c r="AV61" s="531"/>
      <c r="AW61" s="531"/>
      <c r="AX61" s="531"/>
      <c r="AY61" s="532"/>
      <c r="AZ61" s="533"/>
      <c r="BA61" s="533"/>
      <c r="BB61" s="533"/>
      <c r="BC61" s="533"/>
      <c r="BD61" s="533"/>
      <c r="BE61" s="533"/>
      <c r="BF61" s="534"/>
      <c r="BG61" s="535">
        <f t="shared" si="4"/>
        <v>1499.8</v>
      </c>
      <c r="BH61" s="535"/>
      <c r="BI61" s="535"/>
      <c r="BJ61" s="535"/>
      <c r="BK61" s="535"/>
      <c r="BL61" s="535"/>
      <c r="BM61" s="535"/>
      <c r="BN61" s="535"/>
      <c r="BO61" s="536">
        <f t="shared" si="0"/>
        <v>14792.547945205479</v>
      </c>
      <c r="BP61" s="537"/>
      <c r="BQ61" s="537"/>
      <c r="BR61" s="537"/>
      <c r="BS61" s="537"/>
      <c r="BT61" s="537"/>
      <c r="BU61" s="537"/>
      <c r="BV61" s="538"/>
      <c r="BW61" s="535"/>
      <c r="BX61" s="535"/>
      <c r="BY61" s="535"/>
      <c r="BZ61" s="535"/>
      <c r="CA61" s="535"/>
      <c r="CB61" s="535"/>
      <c r="CC61" s="535"/>
      <c r="CD61" s="535"/>
      <c r="CE61" s="535"/>
      <c r="CF61" s="535"/>
      <c r="CG61" s="535"/>
      <c r="CH61" s="535"/>
      <c r="CI61" s="535"/>
      <c r="CJ61" s="535"/>
      <c r="CK61" s="535"/>
      <c r="CL61" s="535"/>
      <c r="CM61" s="535"/>
      <c r="CN61" s="535"/>
      <c r="CO61" s="535"/>
      <c r="CP61" s="535"/>
      <c r="CQ61" s="535"/>
      <c r="CR61" s="535"/>
      <c r="CS61" s="535"/>
      <c r="CT61" s="535"/>
      <c r="CU61" s="535"/>
      <c r="CV61" s="531">
        <f t="shared" si="1"/>
        <v>124277.94794520547</v>
      </c>
      <c r="CW61" s="531"/>
      <c r="CX61" s="531"/>
      <c r="CY61" s="531"/>
      <c r="CZ61" s="531"/>
      <c r="DA61" s="531"/>
      <c r="DB61" s="531"/>
      <c r="DC61" s="531"/>
      <c r="DD61" s="531"/>
      <c r="DE61" s="539"/>
    </row>
    <row r="62" spans="1:109" s="2" customFormat="1" ht="23.25" customHeight="1" x14ac:dyDescent="0.2">
      <c r="A62" s="540" t="s">
        <v>1192</v>
      </c>
      <c r="B62" s="541" t="s">
        <v>1192</v>
      </c>
      <c r="C62" s="541" t="s">
        <v>1192</v>
      </c>
      <c r="D62" s="541" t="s">
        <v>1192</v>
      </c>
      <c r="E62" s="541" t="s">
        <v>1192</v>
      </c>
      <c r="F62" s="541" t="s">
        <v>1192</v>
      </c>
      <c r="G62" s="541" t="s">
        <v>1192</v>
      </c>
      <c r="H62" s="541" t="s">
        <v>1192</v>
      </c>
      <c r="I62" s="541" t="s">
        <v>1192</v>
      </c>
      <c r="J62" s="541" t="s">
        <v>1192</v>
      </c>
      <c r="K62" s="541" t="s">
        <v>1192</v>
      </c>
      <c r="L62" s="541" t="s">
        <v>1192</v>
      </c>
      <c r="M62" s="541" t="s">
        <v>1192</v>
      </c>
      <c r="N62" s="541" t="s">
        <v>1192</v>
      </c>
      <c r="O62" s="542" t="s">
        <v>1192</v>
      </c>
      <c r="P62" s="525" t="s">
        <v>1188</v>
      </c>
      <c r="Q62" s="525"/>
      <c r="R62" s="525"/>
      <c r="S62" s="525"/>
      <c r="T62" s="525"/>
      <c r="U62" s="525"/>
      <c r="V62" s="525"/>
      <c r="W62" s="525"/>
      <c r="X62" s="525"/>
      <c r="Y62" s="525"/>
      <c r="Z62" s="525"/>
      <c r="AA62" s="525"/>
      <c r="AB62" s="525"/>
      <c r="AC62" s="525"/>
      <c r="AD62" s="526">
        <v>101</v>
      </c>
      <c r="AE62" s="526"/>
      <c r="AF62" s="526"/>
      <c r="AG62" s="527">
        <v>1</v>
      </c>
      <c r="AH62" s="527"/>
      <c r="AI62" s="527"/>
      <c r="AJ62" s="527"/>
      <c r="AK62" s="528">
        <v>8757.9</v>
      </c>
      <c r="AL62" s="529">
        <v>8757.9</v>
      </c>
      <c r="AM62" s="529">
        <v>8757.9</v>
      </c>
      <c r="AN62" s="529">
        <v>8757.9</v>
      </c>
      <c r="AO62" s="529">
        <v>8757.9</v>
      </c>
      <c r="AP62" s="530">
        <v>8757.9</v>
      </c>
      <c r="AQ62" s="531">
        <f t="shared" si="2"/>
        <v>105094.79999999999</v>
      </c>
      <c r="AR62" s="531"/>
      <c r="AS62" s="531"/>
      <c r="AT62" s="531"/>
      <c r="AU62" s="531"/>
      <c r="AV62" s="531"/>
      <c r="AW62" s="531"/>
      <c r="AX62" s="531"/>
      <c r="AY62" s="532"/>
      <c r="AZ62" s="533"/>
      <c r="BA62" s="533"/>
      <c r="BB62" s="533"/>
      <c r="BC62" s="533"/>
      <c r="BD62" s="533"/>
      <c r="BE62" s="533"/>
      <c r="BF62" s="534"/>
      <c r="BG62" s="535">
        <f t="shared" si="4"/>
        <v>1459.65</v>
      </c>
      <c r="BH62" s="535"/>
      <c r="BI62" s="535"/>
      <c r="BJ62" s="535"/>
      <c r="BK62" s="535"/>
      <c r="BL62" s="535"/>
      <c r="BM62" s="535"/>
      <c r="BN62" s="535"/>
      <c r="BO62" s="536">
        <f t="shared" si="0"/>
        <v>14396.547945205479</v>
      </c>
      <c r="BP62" s="537"/>
      <c r="BQ62" s="537"/>
      <c r="BR62" s="537"/>
      <c r="BS62" s="537"/>
      <c r="BT62" s="537"/>
      <c r="BU62" s="537"/>
      <c r="BV62" s="538"/>
      <c r="BW62" s="535"/>
      <c r="BX62" s="535"/>
      <c r="BY62" s="535"/>
      <c r="BZ62" s="535"/>
      <c r="CA62" s="535"/>
      <c r="CB62" s="535"/>
      <c r="CC62" s="535"/>
      <c r="CD62" s="535"/>
      <c r="CE62" s="535"/>
      <c r="CF62" s="535"/>
      <c r="CG62" s="535"/>
      <c r="CH62" s="535"/>
      <c r="CI62" s="535"/>
      <c r="CJ62" s="535"/>
      <c r="CK62" s="535"/>
      <c r="CL62" s="535"/>
      <c r="CM62" s="535"/>
      <c r="CN62" s="535"/>
      <c r="CO62" s="535"/>
      <c r="CP62" s="535"/>
      <c r="CQ62" s="535"/>
      <c r="CR62" s="535"/>
      <c r="CS62" s="535"/>
      <c r="CT62" s="535"/>
      <c r="CU62" s="535"/>
      <c r="CV62" s="531">
        <f t="shared" si="1"/>
        <v>120950.99794520545</v>
      </c>
      <c r="CW62" s="531"/>
      <c r="CX62" s="531"/>
      <c r="CY62" s="531"/>
      <c r="CZ62" s="531"/>
      <c r="DA62" s="531"/>
      <c r="DB62" s="531"/>
      <c r="DC62" s="531"/>
      <c r="DD62" s="531"/>
      <c r="DE62" s="539"/>
    </row>
    <row r="63" spans="1:109" s="2" customFormat="1" ht="23.25" customHeight="1" x14ac:dyDescent="0.2">
      <c r="A63" s="540" t="s">
        <v>1193</v>
      </c>
      <c r="B63" s="541" t="s">
        <v>1193</v>
      </c>
      <c r="C63" s="541" t="s">
        <v>1193</v>
      </c>
      <c r="D63" s="541" t="s">
        <v>1193</v>
      </c>
      <c r="E63" s="541" t="s">
        <v>1193</v>
      </c>
      <c r="F63" s="541" t="s">
        <v>1193</v>
      </c>
      <c r="G63" s="541" t="s">
        <v>1193</v>
      </c>
      <c r="H63" s="541" t="s">
        <v>1193</v>
      </c>
      <c r="I63" s="541" t="s">
        <v>1193</v>
      </c>
      <c r="J63" s="541" t="s">
        <v>1193</v>
      </c>
      <c r="K63" s="541" t="s">
        <v>1193</v>
      </c>
      <c r="L63" s="541" t="s">
        <v>1193</v>
      </c>
      <c r="M63" s="541" t="s">
        <v>1193</v>
      </c>
      <c r="N63" s="541" t="s">
        <v>1193</v>
      </c>
      <c r="O63" s="542" t="s">
        <v>1193</v>
      </c>
      <c r="P63" s="525" t="s">
        <v>1188</v>
      </c>
      <c r="Q63" s="525"/>
      <c r="R63" s="525"/>
      <c r="S63" s="525"/>
      <c r="T63" s="525"/>
      <c r="U63" s="525"/>
      <c r="V63" s="525"/>
      <c r="W63" s="525"/>
      <c r="X63" s="525"/>
      <c r="Y63" s="525"/>
      <c r="Z63" s="525"/>
      <c r="AA63" s="525"/>
      <c r="AB63" s="525"/>
      <c r="AC63" s="525"/>
      <c r="AD63" s="526">
        <v>101</v>
      </c>
      <c r="AE63" s="526"/>
      <c r="AF63" s="526"/>
      <c r="AG63" s="527">
        <v>1</v>
      </c>
      <c r="AH63" s="527"/>
      <c r="AI63" s="527"/>
      <c r="AJ63" s="527"/>
      <c r="AK63" s="528">
        <v>7160.0999999999995</v>
      </c>
      <c r="AL63" s="529">
        <v>7160.0999999999995</v>
      </c>
      <c r="AM63" s="529">
        <v>7160.0999999999995</v>
      </c>
      <c r="AN63" s="529">
        <v>7160.0999999999995</v>
      </c>
      <c r="AO63" s="529">
        <v>7160.0999999999995</v>
      </c>
      <c r="AP63" s="530">
        <v>7160.0999999999995</v>
      </c>
      <c r="AQ63" s="531">
        <f t="shared" si="2"/>
        <v>85921.2</v>
      </c>
      <c r="AR63" s="531"/>
      <c r="AS63" s="531"/>
      <c r="AT63" s="531"/>
      <c r="AU63" s="531"/>
      <c r="AV63" s="531"/>
      <c r="AW63" s="531"/>
      <c r="AX63" s="531"/>
      <c r="AY63" s="532"/>
      <c r="AZ63" s="533"/>
      <c r="BA63" s="533"/>
      <c r="BB63" s="533"/>
      <c r="BC63" s="533"/>
      <c r="BD63" s="533"/>
      <c r="BE63" s="533"/>
      <c r="BF63" s="534"/>
      <c r="BG63" s="535">
        <f t="shared" si="4"/>
        <v>1193.3499999999999</v>
      </c>
      <c r="BH63" s="535"/>
      <c r="BI63" s="535"/>
      <c r="BJ63" s="535"/>
      <c r="BK63" s="535"/>
      <c r="BL63" s="535"/>
      <c r="BM63" s="535"/>
      <c r="BN63" s="535"/>
      <c r="BO63" s="536">
        <f t="shared" si="0"/>
        <v>11770.027397260274</v>
      </c>
      <c r="BP63" s="537"/>
      <c r="BQ63" s="537"/>
      <c r="BR63" s="537"/>
      <c r="BS63" s="537"/>
      <c r="BT63" s="537"/>
      <c r="BU63" s="537"/>
      <c r="BV63" s="538"/>
      <c r="BW63" s="535"/>
      <c r="BX63" s="535"/>
      <c r="BY63" s="535"/>
      <c r="BZ63" s="535"/>
      <c r="CA63" s="535"/>
      <c r="CB63" s="535"/>
      <c r="CC63" s="535"/>
      <c r="CD63" s="535"/>
      <c r="CE63" s="535"/>
      <c r="CF63" s="535"/>
      <c r="CG63" s="535"/>
      <c r="CH63" s="535"/>
      <c r="CI63" s="535"/>
      <c r="CJ63" s="535"/>
      <c r="CK63" s="535"/>
      <c r="CL63" s="535"/>
      <c r="CM63" s="535"/>
      <c r="CN63" s="535"/>
      <c r="CO63" s="535"/>
      <c r="CP63" s="535"/>
      <c r="CQ63" s="535"/>
      <c r="CR63" s="535"/>
      <c r="CS63" s="535"/>
      <c r="CT63" s="535"/>
      <c r="CU63" s="535"/>
      <c r="CV63" s="531">
        <f t="shared" si="1"/>
        <v>98884.577397260276</v>
      </c>
      <c r="CW63" s="531"/>
      <c r="CX63" s="531"/>
      <c r="CY63" s="531"/>
      <c r="CZ63" s="531"/>
      <c r="DA63" s="531"/>
      <c r="DB63" s="531"/>
      <c r="DC63" s="531"/>
      <c r="DD63" s="531"/>
      <c r="DE63" s="539"/>
    </row>
    <row r="64" spans="1:109" s="2" customFormat="1" ht="23.25" customHeight="1" x14ac:dyDescent="0.2">
      <c r="A64" s="540" t="s">
        <v>1194</v>
      </c>
      <c r="B64" s="541" t="s">
        <v>1194</v>
      </c>
      <c r="C64" s="541" t="s">
        <v>1194</v>
      </c>
      <c r="D64" s="541" t="s">
        <v>1194</v>
      </c>
      <c r="E64" s="541" t="s">
        <v>1194</v>
      </c>
      <c r="F64" s="541" t="s">
        <v>1194</v>
      </c>
      <c r="G64" s="541" t="s">
        <v>1194</v>
      </c>
      <c r="H64" s="541" t="s">
        <v>1194</v>
      </c>
      <c r="I64" s="541" t="s">
        <v>1194</v>
      </c>
      <c r="J64" s="541" t="s">
        <v>1194</v>
      </c>
      <c r="K64" s="541" t="s">
        <v>1194</v>
      </c>
      <c r="L64" s="541" t="s">
        <v>1194</v>
      </c>
      <c r="M64" s="541" t="s">
        <v>1194</v>
      </c>
      <c r="N64" s="541" t="s">
        <v>1194</v>
      </c>
      <c r="O64" s="542" t="s">
        <v>1194</v>
      </c>
      <c r="P64" s="525" t="s">
        <v>1188</v>
      </c>
      <c r="Q64" s="525"/>
      <c r="R64" s="525"/>
      <c r="S64" s="525"/>
      <c r="T64" s="525"/>
      <c r="U64" s="525"/>
      <c r="V64" s="525"/>
      <c r="W64" s="525"/>
      <c r="X64" s="525"/>
      <c r="Y64" s="525"/>
      <c r="Z64" s="525"/>
      <c r="AA64" s="525"/>
      <c r="AB64" s="525"/>
      <c r="AC64" s="525"/>
      <c r="AD64" s="526">
        <v>101</v>
      </c>
      <c r="AE64" s="526"/>
      <c r="AF64" s="526"/>
      <c r="AG64" s="527">
        <v>1</v>
      </c>
      <c r="AH64" s="527"/>
      <c r="AI64" s="527"/>
      <c r="AJ64" s="527"/>
      <c r="AK64" s="528">
        <v>6468.9</v>
      </c>
      <c r="AL64" s="529">
        <v>6468.9</v>
      </c>
      <c r="AM64" s="529">
        <v>6468.9</v>
      </c>
      <c r="AN64" s="529">
        <v>6468.9</v>
      </c>
      <c r="AO64" s="529">
        <v>6468.9</v>
      </c>
      <c r="AP64" s="530">
        <v>6468.9</v>
      </c>
      <c r="AQ64" s="531">
        <f t="shared" si="2"/>
        <v>77626.799999999988</v>
      </c>
      <c r="AR64" s="531"/>
      <c r="AS64" s="531"/>
      <c r="AT64" s="531"/>
      <c r="AU64" s="531"/>
      <c r="AV64" s="531"/>
      <c r="AW64" s="531"/>
      <c r="AX64" s="531"/>
      <c r="AY64" s="532"/>
      <c r="AZ64" s="533"/>
      <c r="BA64" s="533"/>
      <c r="BB64" s="533"/>
      <c r="BC64" s="533"/>
      <c r="BD64" s="533"/>
      <c r="BE64" s="533"/>
      <c r="BF64" s="534"/>
      <c r="BG64" s="535">
        <f t="shared" si="4"/>
        <v>1078.1500000000001</v>
      </c>
      <c r="BH64" s="535"/>
      <c r="BI64" s="535"/>
      <c r="BJ64" s="535"/>
      <c r="BK64" s="535"/>
      <c r="BL64" s="535"/>
      <c r="BM64" s="535"/>
      <c r="BN64" s="535"/>
      <c r="BO64" s="536">
        <f t="shared" si="0"/>
        <v>10633.80821917808</v>
      </c>
      <c r="BP64" s="537"/>
      <c r="BQ64" s="537"/>
      <c r="BR64" s="537"/>
      <c r="BS64" s="537"/>
      <c r="BT64" s="537"/>
      <c r="BU64" s="537"/>
      <c r="BV64" s="538"/>
      <c r="BW64" s="535"/>
      <c r="BX64" s="535"/>
      <c r="BY64" s="535"/>
      <c r="BZ64" s="535"/>
      <c r="CA64" s="535"/>
      <c r="CB64" s="535"/>
      <c r="CC64" s="535"/>
      <c r="CD64" s="535"/>
      <c r="CE64" s="535"/>
      <c r="CF64" s="535"/>
      <c r="CG64" s="535"/>
      <c r="CH64" s="535"/>
      <c r="CI64" s="535"/>
      <c r="CJ64" s="535"/>
      <c r="CK64" s="535"/>
      <c r="CL64" s="535"/>
      <c r="CM64" s="535"/>
      <c r="CN64" s="535"/>
      <c r="CO64" s="535"/>
      <c r="CP64" s="535"/>
      <c r="CQ64" s="535"/>
      <c r="CR64" s="535"/>
      <c r="CS64" s="535"/>
      <c r="CT64" s="535"/>
      <c r="CU64" s="535"/>
      <c r="CV64" s="531">
        <f t="shared" si="1"/>
        <v>89338.758219178068</v>
      </c>
      <c r="CW64" s="531"/>
      <c r="CX64" s="531"/>
      <c r="CY64" s="531"/>
      <c r="CZ64" s="531"/>
      <c r="DA64" s="531"/>
      <c r="DB64" s="531"/>
      <c r="DC64" s="531"/>
      <c r="DD64" s="531"/>
      <c r="DE64" s="539"/>
    </row>
    <row r="65" spans="1:121" s="2" customFormat="1" ht="23.25" customHeight="1" x14ac:dyDescent="0.2">
      <c r="A65" s="540" t="s">
        <v>1194</v>
      </c>
      <c r="B65" s="541" t="s">
        <v>1194</v>
      </c>
      <c r="C65" s="541" t="s">
        <v>1194</v>
      </c>
      <c r="D65" s="541" t="s">
        <v>1194</v>
      </c>
      <c r="E65" s="541" t="s">
        <v>1194</v>
      </c>
      <c r="F65" s="541" t="s">
        <v>1194</v>
      </c>
      <c r="G65" s="541" t="s">
        <v>1194</v>
      </c>
      <c r="H65" s="541" t="s">
        <v>1194</v>
      </c>
      <c r="I65" s="541" t="s">
        <v>1194</v>
      </c>
      <c r="J65" s="541" t="s">
        <v>1194</v>
      </c>
      <c r="K65" s="541" t="s">
        <v>1194</v>
      </c>
      <c r="L65" s="541" t="s">
        <v>1194</v>
      </c>
      <c r="M65" s="541" t="s">
        <v>1194</v>
      </c>
      <c r="N65" s="541" t="s">
        <v>1194</v>
      </c>
      <c r="O65" s="542" t="s">
        <v>1194</v>
      </c>
      <c r="P65" s="525" t="s">
        <v>1188</v>
      </c>
      <c r="Q65" s="525"/>
      <c r="R65" s="525"/>
      <c r="S65" s="525"/>
      <c r="T65" s="525"/>
      <c r="U65" s="525"/>
      <c r="V65" s="525"/>
      <c r="W65" s="525"/>
      <c r="X65" s="525"/>
      <c r="Y65" s="525"/>
      <c r="Z65" s="525"/>
      <c r="AA65" s="525"/>
      <c r="AB65" s="525"/>
      <c r="AC65" s="525"/>
      <c r="AD65" s="526">
        <v>101</v>
      </c>
      <c r="AE65" s="526"/>
      <c r="AF65" s="526"/>
      <c r="AG65" s="527">
        <v>1</v>
      </c>
      <c r="AH65" s="527"/>
      <c r="AI65" s="527"/>
      <c r="AJ65" s="527"/>
      <c r="AK65" s="528">
        <v>6468.9</v>
      </c>
      <c r="AL65" s="529">
        <v>6468.9</v>
      </c>
      <c r="AM65" s="529">
        <v>6468.9</v>
      </c>
      <c r="AN65" s="529">
        <v>6468.9</v>
      </c>
      <c r="AO65" s="529">
        <v>6468.9</v>
      </c>
      <c r="AP65" s="530">
        <v>6468.9</v>
      </c>
      <c r="AQ65" s="531">
        <f t="shared" si="2"/>
        <v>77626.799999999988</v>
      </c>
      <c r="AR65" s="531"/>
      <c r="AS65" s="531"/>
      <c r="AT65" s="531"/>
      <c r="AU65" s="531"/>
      <c r="AV65" s="531"/>
      <c r="AW65" s="531"/>
      <c r="AX65" s="531"/>
      <c r="AY65" s="532"/>
      <c r="AZ65" s="533"/>
      <c r="BA65" s="533"/>
      <c r="BB65" s="533"/>
      <c r="BC65" s="533"/>
      <c r="BD65" s="533"/>
      <c r="BE65" s="533"/>
      <c r="BF65" s="534"/>
      <c r="BG65" s="535">
        <f t="shared" si="4"/>
        <v>1078.1500000000001</v>
      </c>
      <c r="BH65" s="535"/>
      <c r="BI65" s="535"/>
      <c r="BJ65" s="535"/>
      <c r="BK65" s="535"/>
      <c r="BL65" s="535"/>
      <c r="BM65" s="535"/>
      <c r="BN65" s="535"/>
      <c r="BO65" s="536">
        <f t="shared" si="0"/>
        <v>10633.80821917808</v>
      </c>
      <c r="BP65" s="537"/>
      <c r="BQ65" s="537"/>
      <c r="BR65" s="537"/>
      <c r="BS65" s="537"/>
      <c r="BT65" s="537"/>
      <c r="BU65" s="537"/>
      <c r="BV65" s="538"/>
      <c r="BW65" s="535"/>
      <c r="BX65" s="535"/>
      <c r="BY65" s="535"/>
      <c r="BZ65" s="535"/>
      <c r="CA65" s="535"/>
      <c r="CB65" s="535"/>
      <c r="CC65" s="535"/>
      <c r="CD65" s="535"/>
      <c r="CE65" s="535"/>
      <c r="CF65" s="535"/>
      <c r="CG65" s="535"/>
      <c r="CH65" s="535"/>
      <c r="CI65" s="535"/>
      <c r="CJ65" s="535"/>
      <c r="CK65" s="535"/>
      <c r="CL65" s="535"/>
      <c r="CM65" s="535"/>
      <c r="CN65" s="535"/>
      <c r="CO65" s="535"/>
      <c r="CP65" s="535"/>
      <c r="CQ65" s="535"/>
      <c r="CR65" s="535"/>
      <c r="CS65" s="535"/>
      <c r="CT65" s="535"/>
      <c r="CU65" s="535"/>
      <c r="CV65" s="531">
        <f t="shared" si="1"/>
        <v>89338.758219178068</v>
      </c>
      <c r="CW65" s="531"/>
      <c r="CX65" s="531"/>
      <c r="CY65" s="531"/>
      <c r="CZ65" s="531"/>
      <c r="DA65" s="531"/>
      <c r="DB65" s="531"/>
      <c r="DC65" s="531"/>
      <c r="DD65" s="531"/>
      <c r="DE65" s="539"/>
    </row>
    <row r="66" spans="1:121" s="2" customFormat="1" ht="23.25" customHeight="1" x14ac:dyDescent="0.2">
      <c r="A66" s="540" t="s">
        <v>1195</v>
      </c>
      <c r="B66" s="541" t="s">
        <v>1195</v>
      </c>
      <c r="C66" s="541" t="s">
        <v>1195</v>
      </c>
      <c r="D66" s="541" t="s">
        <v>1195</v>
      </c>
      <c r="E66" s="541" t="s">
        <v>1195</v>
      </c>
      <c r="F66" s="541" t="s">
        <v>1195</v>
      </c>
      <c r="G66" s="541" t="s">
        <v>1195</v>
      </c>
      <c r="H66" s="541" t="s">
        <v>1195</v>
      </c>
      <c r="I66" s="541" t="s">
        <v>1195</v>
      </c>
      <c r="J66" s="541" t="s">
        <v>1195</v>
      </c>
      <c r="K66" s="541" t="s">
        <v>1195</v>
      </c>
      <c r="L66" s="541" t="s">
        <v>1195</v>
      </c>
      <c r="M66" s="541" t="s">
        <v>1195</v>
      </c>
      <c r="N66" s="541" t="s">
        <v>1195</v>
      </c>
      <c r="O66" s="542" t="s">
        <v>1195</v>
      </c>
      <c r="P66" s="525" t="s">
        <v>1188</v>
      </c>
      <c r="Q66" s="525"/>
      <c r="R66" s="525"/>
      <c r="S66" s="525"/>
      <c r="T66" s="525"/>
      <c r="U66" s="525"/>
      <c r="V66" s="525"/>
      <c r="W66" s="525"/>
      <c r="X66" s="525"/>
      <c r="Y66" s="525"/>
      <c r="Z66" s="525"/>
      <c r="AA66" s="525"/>
      <c r="AB66" s="525"/>
      <c r="AC66" s="525"/>
      <c r="AD66" s="526">
        <v>101</v>
      </c>
      <c r="AE66" s="526"/>
      <c r="AF66" s="526"/>
      <c r="AG66" s="527">
        <v>1</v>
      </c>
      <c r="AH66" s="527"/>
      <c r="AI66" s="527"/>
      <c r="AJ66" s="527"/>
      <c r="AK66" s="528">
        <v>8265.5999999999985</v>
      </c>
      <c r="AL66" s="529">
        <v>8265.5999999999985</v>
      </c>
      <c r="AM66" s="529">
        <v>8265.5999999999985</v>
      </c>
      <c r="AN66" s="529">
        <v>8265.5999999999985</v>
      </c>
      <c r="AO66" s="529">
        <v>8265.5999999999985</v>
      </c>
      <c r="AP66" s="530">
        <v>8265.5999999999985</v>
      </c>
      <c r="AQ66" s="531">
        <f t="shared" si="2"/>
        <v>99187.199999999983</v>
      </c>
      <c r="AR66" s="531"/>
      <c r="AS66" s="531"/>
      <c r="AT66" s="531"/>
      <c r="AU66" s="531"/>
      <c r="AV66" s="531"/>
      <c r="AW66" s="531"/>
      <c r="AX66" s="531"/>
      <c r="AY66" s="532"/>
      <c r="AZ66" s="533"/>
      <c r="BA66" s="533"/>
      <c r="BB66" s="533"/>
      <c r="BC66" s="533"/>
      <c r="BD66" s="533"/>
      <c r="BE66" s="533"/>
      <c r="BF66" s="534"/>
      <c r="BG66" s="535">
        <f t="shared" si="4"/>
        <v>1377.5999999999997</v>
      </c>
      <c r="BH66" s="535"/>
      <c r="BI66" s="535"/>
      <c r="BJ66" s="535"/>
      <c r="BK66" s="535"/>
      <c r="BL66" s="535"/>
      <c r="BM66" s="535"/>
      <c r="BN66" s="535"/>
      <c r="BO66" s="536">
        <f t="shared" si="0"/>
        <v>13587.287671232874</v>
      </c>
      <c r="BP66" s="537"/>
      <c r="BQ66" s="537"/>
      <c r="BR66" s="537"/>
      <c r="BS66" s="537"/>
      <c r="BT66" s="537"/>
      <c r="BU66" s="537"/>
      <c r="BV66" s="538"/>
      <c r="BW66" s="535"/>
      <c r="BX66" s="535"/>
      <c r="BY66" s="535"/>
      <c r="BZ66" s="535"/>
      <c r="CA66" s="535"/>
      <c r="CB66" s="535"/>
      <c r="CC66" s="535"/>
      <c r="CD66" s="535"/>
      <c r="CE66" s="535"/>
      <c r="CF66" s="535"/>
      <c r="CG66" s="535"/>
      <c r="CH66" s="535"/>
      <c r="CI66" s="535"/>
      <c r="CJ66" s="535"/>
      <c r="CK66" s="535"/>
      <c r="CL66" s="535"/>
      <c r="CM66" s="535"/>
      <c r="CN66" s="535"/>
      <c r="CO66" s="535"/>
      <c r="CP66" s="535"/>
      <c r="CQ66" s="535"/>
      <c r="CR66" s="535"/>
      <c r="CS66" s="535"/>
      <c r="CT66" s="535"/>
      <c r="CU66" s="535"/>
      <c r="CV66" s="531">
        <f t="shared" si="1"/>
        <v>114152.08767123286</v>
      </c>
      <c r="CW66" s="531"/>
      <c r="CX66" s="531"/>
      <c r="CY66" s="531"/>
      <c r="CZ66" s="531"/>
      <c r="DA66" s="531"/>
      <c r="DB66" s="531"/>
      <c r="DC66" s="531"/>
      <c r="DD66" s="531"/>
      <c r="DE66" s="539"/>
    </row>
    <row r="67" spans="1:121" s="2" customFormat="1" ht="23.25" customHeight="1" x14ac:dyDescent="0.2">
      <c r="A67" s="540" t="s">
        <v>1196</v>
      </c>
      <c r="B67" s="541" t="s">
        <v>1196</v>
      </c>
      <c r="C67" s="541" t="s">
        <v>1196</v>
      </c>
      <c r="D67" s="541" t="s">
        <v>1196</v>
      </c>
      <c r="E67" s="541" t="s">
        <v>1196</v>
      </c>
      <c r="F67" s="541" t="s">
        <v>1196</v>
      </c>
      <c r="G67" s="541" t="s">
        <v>1196</v>
      </c>
      <c r="H67" s="541" t="s">
        <v>1196</v>
      </c>
      <c r="I67" s="541" t="s">
        <v>1196</v>
      </c>
      <c r="J67" s="541" t="s">
        <v>1196</v>
      </c>
      <c r="K67" s="541" t="s">
        <v>1196</v>
      </c>
      <c r="L67" s="541" t="s">
        <v>1196</v>
      </c>
      <c r="M67" s="541" t="s">
        <v>1196</v>
      </c>
      <c r="N67" s="541" t="s">
        <v>1196</v>
      </c>
      <c r="O67" s="542" t="s">
        <v>1196</v>
      </c>
      <c r="P67" s="525" t="s">
        <v>1188</v>
      </c>
      <c r="Q67" s="525"/>
      <c r="R67" s="525"/>
      <c r="S67" s="525"/>
      <c r="T67" s="525"/>
      <c r="U67" s="525"/>
      <c r="V67" s="525"/>
      <c r="W67" s="525"/>
      <c r="X67" s="525"/>
      <c r="Y67" s="525"/>
      <c r="Z67" s="525"/>
      <c r="AA67" s="525"/>
      <c r="AB67" s="525"/>
      <c r="AC67" s="525"/>
      <c r="AD67" s="526">
        <v>101</v>
      </c>
      <c r="AE67" s="526"/>
      <c r="AF67" s="526"/>
      <c r="AG67" s="527">
        <v>1</v>
      </c>
      <c r="AH67" s="527"/>
      <c r="AI67" s="527"/>
      <c r="AJ67" s="527"/>
      <c r="AK67" s="528">
        <v>7454.4</v>
      </c>
      <c r="AL67" s="529">
        <v>7454.4</v>
      </c>
      <c r="AM67" s="529">
        <v>7454.4</v>
      </c>
      <c r="AN67" s="529">
        <v>7454.4</v>
      </c>
      <c r="AO67" s="529">
        <v>7454.4</v>
      </c>
      <c r="AP67" s="530">
        <v>7454.4</v>
      </c>
      <c r="AQ67" s="531">
        <f t="shared" si="2"/>
        <v>89452.799999999988</v>
      </c>
      <c r="AR67" s="531"/>
      <c r="AS67" s="531"/>
      <c r="AT67" s="531"/>
      <c r="AU67" s="531"/>
      <c r="AV67" s="531"/>
      <c r="AW67" s="531"/>
      <c r="AX67" s="531"/>
      <c r="AY67" s="532"/>
      <c r="AZ67" s="533"/>
      <c r="BA67" s="533"/>
      <c r="BB67" s="533"/>
      <c r="BC67" s="533"/>
      <c r="BD67" s="533"/>
      <c r="BE67" s="533"/>
      <c r="BF67" s="534"/>
      <c r="BG67" s="535">
        <f t="shared" si="4"/>
        <v>1242.3999999999999</v>
      </c>
      <c r="BH67" s="535"/>
      <c r="BI67" s="535"/>
      <c r="BJ67" s="535"/>
      <c r="BK67" s="535"/>
      <c r="BL67" s="535"/>
      <c r="BM67" s="535"/>
      <c r="BN67" s="535"/>
      <c r="BO67" s="536">
        <f t="shared" si="0"/>
        <v>12253.80821917808</v>
      </c>
      <c r="BP67" s="537"/>
      <c r="BQ67" s="537"/>
      <c r="BR67" s="537"/>
      <c r="BS67" s="537"/>
      <c r="BT67" s="537"/>
      <c r="BU67" s="537"/>
      <c r="BV67" s="538"/>
      <c r="BW67" s="535"/>
      <c r="BX67" s="535"/>
      <c r="BY67" s="535"/>
      <c r="BZ67" s="535"/>
      <c r="CA67" s="535"/>
      <c r="CB67" s="535"/>
      <c r="CC67" s="535"/>
      <c r="CD67" s="535"/>
      <c r="CE67" s="535"/>
      <c r="CF67" s="535"/>
      <c r="CG67" s="535"/>
      <c r="CH67" s="535"/>
      <c r="CI67" s="535"/>
      <c r="CJ67" s="535"/>
      <c r="CK67" s="535"/>
      <c r="CL67" s="535"/>
      <c r="CM67" s="535"/>
      <c r="CN67" s="535"/>
      <c r="CO67" s="535"/>
      <c r="CP67" s="535"/>
      <c r="CQ67" s="535"/>
      <c r="CR67" s="535"/>
      <c r="CS67" s="535"/>
      <c r="CT67" s="535"/>
      <c r="CU67" s="535"/>
      <c r="CV67" s="531">
        <f t="shared" si="1"/>
        <v>102949.00821917807</v>
      </c>
      <c r="CW67" s="531"/>
      <c r="CX67" s="531"/>
      <c r="CY67" s="531"/>
      <c r="CZ67" s="531"/>
      <c r="DA67" s="531"/>
      <c r="DB67" s="531"/>
      <c r="DC67" s="531"/>
      <c r="DD67" s="531"/>
      <c r="DE67" s="539"/>
    </row>
    <row r="68" spans="1:121" s="2" customFormat="1" ht="23.25" customHeight="1" x14ac:dyDescent="0.2">
      <c r="A68" s="523" t="s">
        <v>1197</v>
      </c>
      <c r="B68" s="524" t="s">
        <v>1197</v>
      </c>
      <c r="C68" s="524" t="s">
        <v>1197</v>
      </c>
      <c r="D68" s="524" t="s">
        <v>1197</v>
      </c>
      <c r="E68" s="524" t="s">
        <v>1197</v>
      </c>
      <c r="F68" s="524" t="s">
        <v>1197</v>
      </c>
      <c r="G68" s="524" t="s">
        <v>1197</v>
      </c>
      <c r="H68" s="524" t="s">
        <v>1197</v>
      </c>
      <c r="I68" s="524" t="s">
        <v>1197</v>
      </c>
      <c r="J68" s="524" t="s">
        <v>1197</v>
      </c>
      <c r="K68" s="524" t="s">
        <v>1197</v>
      </c>
      <c r="L68" s="524" t="s">
        <v>1197</v>
      </c>
      <c r="M68" s="524" t="s">
        <v>1197</v>
      </c>
      <c r="N68" s="524" t="s">
        <v>1197</v>
      </c>
      <c r="O68" s="524" t="s">
        <v>1197</v>
      </c>
      <c r="P68" s="525" t="s">
        <v>1188</v>
      </c>
      <c r="Q68" s="525"/>
      <c r="R68" s="525"/>
      <c r="S68" s="525"/>
      <c r="T68" s="525"/>
      <c r="U68" s="525"/>
      <c r="V68" s="525"/>
      <c r="W68" s="525"/>
      <c r="X68" s="525"/>
      <c r="Y68" s="525"/>
      <c r="Z68" s="525"/>
      <c r="AA68" s="525"/>
      <c r="AB68" s="525"/>
      <c r="AC68" s="525"/>
      <c r="AD68" s="526">
        <v>101</v>
      </c>
      <c r="AE68" s="526"/>
      <c r="AF68" s="526"/>
      <c r="AG68" s="527">
        <v>1</v>
      </c>
      <c r="AH68" s="527"/>
      <c r="AI68" s="527"/>
      <c r="AJ68" s="527"/>
      <c r="AK68" s="528">
        <v>8265.5999999999985</v>
      </c>
      <c r="AL68" s="529">
        <v>8265.5999999999985</v>
      </c>
      <c r="AM68" s="529">
        <v>8265.5999999999985</v>
      </c>
      <c r="AN68" s="529">
        <v>8265.5999999999985</v>
      </c>
      <c r="AO68" s="529">
        <v>8265.5999999999985</v>
      </c>
      <c r="AP68" s="530">
        <v>8265.5999999999985</v>
      </c>
      <c r="AQ68" s="531">
        <f t="shared" si="2"/>
        <v>99187.199999999983</v>
      </c>
      <c r="AR68" s="531"/>
      <c r="AS68" s="531"/>
      <c r="AT68" s="531"/>
      <c r="AU68" s="531"/>
      <c r="AV68" s="531"/>
      <c r="AW68" s="531"/>
      <c r="AX68" s="531"/>
      <c r="AY68" s="532"/>
      <c r="AZ68" s="533"/>
      <c r="BA68" s="533"/>
      <c r="BB68" s="533"/>
      <c r="BC68" s="533"/>
      <c r="BD68" s="533"/>
      <c r="BE68" s="533"/>
      <c r="BF68" s="534"/>
      <c r="BG68" s="535">
        <f t="shared" si="4"/>
        <v>1377.5999999999997</v>
      </c>
      <c r="BH68" s="535"/>
      <c r="BI68" s="535"/>
      <c r="BJ68" s="535"/>
      <c r="BK68" s="535"/>
      <c r="BL68" s="535"/>
      <c r="BM68" s="535"/>
      <c r="BN68" s="535"/>
      <c r="BO68" s="536">
        <f t="shared" si="0"/>
        <v>13587.287671232874</v>
      </c>
      <c r="BP68" s="537"/>
      <c r="BQ68" s="537"/>
      <c r="BR68" s="537"/>
      <c r="BS68" s="537"/>
      <c r="BT68" s="537"/>
      <c r="BU68" s="537"/>
      <c r="BV68" s="538"/>
      <c r="BW68" s="535"/>
      <c r="BX68" s="535"/>
      <c r="BY68" s="535"/>
      <c r="BZ68" s="535"/>
      <c r="CA68" s="535"/>
      <c r="CB68" s="535"/>
      <c r="CC68" s="535"/>
      <c r="CD68" s="535"/>
      <c r="CE68" s="535"/>
      <c r="CF68" s="535"/>
      <c r="CG68" s="535"/>
      <c r="CH68" s="535"/>
      <c r="CI68" s="535"/>
      <c r="CJ68" s="535"/>
      <c r="CK68" s="535"/>
      <c r="CL68" s="535"/>
      <c r="CM68" s="535"/>
      <c r="CN68" s="535"/>
      <c r="CO68" s="535"/>
      <c r="CP68" s="535"/>
      <c r="CQ68" s="535"/>
      <c r="CR68" s="535"/>
      <c r="CS68" s="535"/>
      <c r="CT68" s="535"/>
      <c r="CU68" s="535"/>
      <c r="CV68" s="531">
        <f t="shared" si="1"/>
        <v>114152.08767123286</v>
      </c>
      <c r="CW68" s="531"/>
      <c r="CX68" s="531"/>
      <c r="CY68" s="531"/>
      <c r="CZ68" s="531"/>
      <c r="DA68" s="531"/>
      <c r="DB68" s="531"/>
      <c r="DC68" s="531"/>
      <c r="DD68" s="531"/>
      <c r="DE68" s="539"/>
      <c r="DI68" s="569"/>
      <c r="DJ68" s="570"/>
      <c r="DK68" s="570"/>
      <c r="DL68" s="570"/>
      <c r="DM68" s="570"/>
      <c r="DN68" s="570"/>
      <c r="DO68" s="570"/>
      <c r="DP68" s="570"/>
      <c r="DQ68" s="570"/>
    </row>
    <row r="69" spans="1:121" s="2" customFormat="1" ht="23.25" customHeight="1" x14ac:dyDescent="0.2">
      <c r="A69" s="523" t="s">
        <v>1198</v>
      </c>
      <c r="B69" s="524" t="s">
        <v>1198</v>
      </c>
      <c r="C69" s="524" t="s">
        <v>1198</v>
      </c>
      <c r="D69" s="524" t="s">
        <v>1198</v>
      </c>
      <c r="E69" s="524" t="s">
        <v>1198</v>
      </c>
      <c r="F69" s="524" t="s">
        <v>1198</v>
      </c>
      <c r="G69" s="524" t="s">
        <v>1198</v>
      </c>
      <c r="H69" s="524" t="s">
        <v>1198</v>
      </c>
      <c r="I69" s="524" t="s">
        <v>1198</v>
      </c>
      <c r="J69" s="524" t="s">
        <v>1198</v>
      </c>
      <c r="K69" s="524" t="s">
        <v>1198</v>
      </c>
      <c r="L69" s="524" t="s">
        <v>1198</v>
      </c>
      <c r="M69" s="524" t="s">
        <v>1198</v>
      </c>
      <c r="N69" s="524" t="s">
        <v>1198</v>
      </c>
      <c r="O69" s="524" t="s">
        <v>1198</v>
      </c>
      <c r="P69" s="525" t="s">
        <v>1188</v>
      </c>
      <c r="Q69" s="525"/>
      <c r="R69" s="525"/>
      <c r="S69" s="525"/>
      <c r="T69" s="525"/>
      <c r="U69" s="525"/>
      <c r="V69" s="525"/>
      <c r="W69" s="525"/>
      <c r="X69" s="525"/>
      <c r="Y69" s="525"/>
      <c r="Z69" s="525"/>
      <c r="AA69" s="525"/>
      <c r="AB69" s="525"/>
      <c r="AC69" s="525"/>
      <c r="AD69" s="526">
        <v>101</v>
      </c>
      <c r="AE69" s="526"/>
      <c r="AF69" s="526"/>
      <c r="AG69" s="527">
        <v>1</v>
      </c>
      <c r="AH69" s="527"/>
      <c r="AI69" s="527"/>
      <c r="AJ69" s="527"/>
      <c r="AK69" s="528">
        <v>5963.4</v>
      </c>
      <c r="AL69" s="529">
        <v>5963.4</v>
      </c>
      <c r="AM69" s="529">
        <v>5963.4</v>
      </c>
      <c r="AN69" s="529">
        <v>5963.4</v>
      </c>
      <c r="AO69" s="529">
        <v>5963.4</v>
      </c>
      <c r="AP69" s="530">
        <v>5963.4</v>
      </c>
      <c r="AQ69" s="531">
        <f t="shared" si="2"/>
        <v>71560.799999999988</v>
      </c>
      <c r="AR69" s="531"/>
      <c r="AS69" s="531"/>
      <c r="AT69" s="531"/>
      <c r="AU69" s="531"/>
      <c r="AV69" s="531"/>
      <c r="AW69" s="531"/>
      <c r="AX69" s="531"/>
      <c r="AY69" s="532"/>
      <c r="AZ69" s="533"/>
      <c r="BA69" s="533"/>
      <c r="BB69" s="533"/>
      <c r="BC69" s="533"/>
      <c r="BD69" s="533"/>
      <c r="BE69" s="533"/>
      <c r="BF69" s="534"/>
      <c r="BG69" s="535">
        <f t="shared" si="4"/>
        <v>993.9</v>
      </c>
      <c r="BH69" s="535"/>
      <c r="BI69" s="535"/>
      <c r="BJ69" s="535"/>
      <c r="BK69" s="535"/>
      <c r="BL69" s="535"/>
      <c r="BM69" s="535"/>
      <c r="BN69" s="535"/>
      <c r="BO69" s="536">
        <f t="shared" si="0"/>
        <v>9802.8493150684917</v>
      </c>
      <c r="BP69" s="537"/>
      <c r="BQ69" s="537"/>
      <c r="BR69" s="537"/>
      <c r="BS69" s="537"/>
      <c r="BT69" s="537"/>
      <c r="BU69" s="537"/>
      <c r="BV69" s="538"/>
      <c r="BW69" s="535"/>
      <c r="BX69" s="535"/>
      <c r="BY69" s="535"/>
      <c r="BZ69" s="535"/>
      <c r="CA69" s="535"/>
      <c r="CB69" s="535"/>
      <c r="CC69" s="535"/>
      <c r="CD69" s="535"/>
      <c r="CE69" s="535"/>
      <c r="CF69" s="535"/>
      <c r="CG69" s="535"/>
      <c r="CH69" s="535"/>
      <c r="CI69" s="535"/>
      <c r="CJ69" s="535"/>
      <c r="CK69" s="535"/>
      <c r="CL69" s="535"/>
      <c r="CM69" s="535"/>
      <c r="CN69" s="535"/>
      <c r="CO69" s="535"/>
      <c r="CP69" s="535"/>
      <c r="CQ69" s="535"/>
      <c r="CR69" s="535"/>
      <c r="CS69" s="535"/>
      <c r="CT69" s="535"/>
      <c r="CU69" s="535"/>
      <c r="CV69" s="531">
        <f t="shared" si="1"/>
        <v>82357.549315068478</v>
      </c>
      <c r="CW69" s="531"/>
      <c r="CX69" s="531"/>
      <c r="CY69" s="531"/>
      <c r="CZ69" s="531"/>
      <c r="DA69" s="531"/>
      <c r="DB69" s="531"/>
      <c r="DC69" s="531"/>
      <c r="DD69" s="531"/>
      <c r="DE69" s="539"/>
    </row>
    <row r="70" spans="1:121" s="2" customFormat="1" ht="23.25" customHeight="1" x14ac:dyDescent="0.2">
      <c r="A70" s="523" t="s">
        <v>1199</v>
      </c>
      <c r="B70" s="524" t="s">
        <v>1199</v>
      </c>
      <c r="C70" s="524" t="s">
        <v>1199</v>
      </c>
      <c r="D70" s="524" t="s">
        <v>1199</v>
      </c>
      <c r="E70" s="524" t="s">
        <v>1199</v>
      </c>
      <c r="F70" s="524" t="s">
        <v>1199</v>
      </c>
      <c r="G70" s="524" t="s">
        <v>1199</v>
      </c>
      <c r="H70" s="524" t="s">
        <v>1199</v>
      </c>
      <c r="I70" s="524" t="s">
        <v>1199</v>
      </c>
      <c r="J70" s="524" t="s">
        <v>1199</v>
      </c>
      <c r="K70" s="524" t="s">
        <v>1199</v>
      </c>
      <c r="L70" s="524" t="s">
        <v>1199</v>
      </c>
      <c r="M70" s="524" t="s">
        <v>1199</v>
      </c>
      <c r="N70" s="524" t="s">
        <v>1199</v>
      </c>
      <c r="O70" s="524" t="s">
        <v>1199</v>
      </c>
      <c r="P70" s="525" t="s">
        <v>1188</v>
      </c>
      <c r="Q70" s="525"/>
      <c r="R70" s="525"/>
      <c r="S70" s="525"/>
      <c r="T70" s="525"/>
      <c r="U70" s="525"/>
      <c r="V70" s="525"/>
      <c r="W70" s="525"/>
      <c r="X70" s="525"/>
      <c r="Y70" s="525"/>
      <c r="Z70" s="525"/>
      <c r="AA70" s="525"/>
      <c r="AB70" s="525"/>
      <c r="AC70" s="525"/>
      <c r="AD70" s="526">
        <v>101</v>
      </c>
      <c r="AE70" s="526"/>
      <c r="AF70" s="526"/>
      <c r="AG70" s="527">
        <v>2</v>
      </c>
      <c r="AH70" s="527"/>
      <c r="AI70" s="527"/>
      <c r="AJ70" s="527"/>
      <c r="AK70" s="528">
        <v>5720.0999999999995</v>
      </c>
      <c r="AL70" s="529">
        <v>5720.0999999999995</v>
      </c>
      <c r="AM70" s="529">
        <v>5720.0999999999995</v>
      </c>
      <c r="AN70" s="529">
        <v>5720.0999999999995</v>
      </c>
      <c r="AO70" s="529">
        <v>5720.0999999999995</v>
      </c>
      <c r="AP70" s="530">
        <v>5720.0999999999995</v>
      </c>
      <c r="AQ70" s="531">
        <f t="shared" si="2"/>
        <v>137282.4</v>
      </c>
      <c r="AR70" s="531"/>
      <c r="AS70" s="531"/>
      <c r="AT70" s="531"/>
      <c r="AU70" s="531"/>
      <c r="AV70" s="531"/>
      <c r="AW70" s="531"/>
      <c r="AX70" s="531"/>
      <c r="AY70" s="532"/>
      <c r="AZ70" s="533"/>
      <c r="BA70" s="533"/>
      <c r="BB70" s="533"/>
      <c r="BC70" s="533"/>
      <c r="BD70" s="533"/>
      <c r="BE70" s="533"/>
      <c r="BF70" s="534"/>
      <c r="BG70" s="535">
        <f t="shared" si="4"/>
        <v>1906.6999999999998</v>
      </c>
      <c r="BH70" s="535"/>
      <c r="BI70" s="535"/>
      <c r="BJ70" s="535"/>
      <c r="BK70" s="535"/>
      <c r="BL70" s="535"/>
      <c r="BM70" s="535"/>
      <c r="BN70" s="535"/>
      <c r="BO70" s="536">
        <f t="shared" si="0"/>
        <v>18805.808219178081</v>
      </c>
      <c r="BP70" s="537"/>
      <c r="BQ70" s="537"/>
      <c r="BR70" s="537"/>
      <c r="BS70" s="537"/>
      <c r="BT70" s="537"/>
      <c r="BU70" s="537"/>
      <c r="BV70" s="538"/>
      <c r="BW70" s="535"/>
      <c r="BX70" s="535"/>
      <c r="BY70" s="535"/>
      <c r="BZ70" s="535"/>
      <c r="CA70" s="535"/>
      <c r="CB70" s="535"/>
      <c r="CC70" s="535"/>
      <c r="CD70" s="535"/>
      <c r="CE70" s="535"/>
      <c r="CF70" s="535"/>
      <c r="CG70" s="535"/>
      <c r="CH70" s="535"/>
      <c r="CI70" s="535"/>
      <c r="CJ70" s="535"/>
      <c r="CK70" s="535"/>
      <c r="CL70" s="535"/>
      <c r="CM70" s="535"/>
      <c r="CN70" s="535"/>
      <c r="CO70" s="535"/>
      <c r="CP70" s="535"/>
      <c r="CQ70" s="535"/>
      <c r="CR70" s="535"/>
      <c r="CS70" s="535"/>
      <c r="CT70" s="535"/>
      <c r="CU70" s="535"/>
      <c r="CV70" s="531">
        <f t="shared" si="1"/>
        <v>157994.90821917809</v>
      </c>
      <c r="CW70" s="531"/>
      <c r="CX70" s="531"/>
      <c r="CY70" s="531"/>
      <c r="CZ70" s="531"/>
      <c r="DA70" s="531"/>
      <c r="DB70" s="531"/>
      <c r="DC70" s="531"/>
      <c r="DD70" s="531"/>
      <c r="DE70" s="539"/>
    </row>
    <row r="71" spans="1:121" s="2" customFormat="1" ht="23.25" customHeight="1" x14ac:dyDescent="0.2">
      <c r="A71" s="523" t="s">
        <v>1200</v>
      </c>
      <c r="B71" s="524" t="s">
        <v>1200</v>
      </c>
      <c r="C71" s="524" t="s">
        <v>1200</v>
      </c>
      <c r="D71" s="524" t="s">
        <v>1200</v>
      </c>
      <c r="E71" s="524" t="s">
        <v>1200</v>
      </c>
      <c r="F71" s="524" t="s">
        <v>1200</v>
      </c>
      <c r="G71" s="524" t="s">
        <v>1200</v>
      </c>
      <c r="H71" s="524" t="s">
        <v>1200</v>
      </c>
      <c r="I71" s="524" t="s">
        <v>1200</v>
      </c>
      <c r="J71" s="524" t="s">
        <v>1200</v>
      </c>
      <c r="K71" s="524" t="s">
        <v>1200</v>
      </c>
      <c r="L71" s="524" t="s">
        <v>1200</v>
      </c>
      <c r="M71" s="524" t="s">
        <v>1200</v>
      </c>
      <c r="N71" s="524" t="s">
        <v>1200</v>
      </c>
      <c r="O71" s="524" t="s">
        <v>1200</v>
      </c>
      <c r="P71" s="525" t="s">
        <v>1188</v>
      </c>
      <c r="Q71" s="525"/>
      <c r="R71" s="525"/>
      <c r="S71" s="525"/>
      <c r="T71" s="525"/>
      <c r="U71" s="525"/>
      <c r="V71" s="525"/>
      <c r="W71" s="525"/>
      <c r="X71" s="525"/>
      <c r="Y71" s="525"/>
      <c r="Z71" s="525"/>
      <c r="AA71" s="525"/>
      <c r="AB71" s="525"/>
      <c r="AC71" s="525"/>
      <c r="AD71" s="526">
        <v>101</v>
      </c>
      <c r="AE71" s="526"/>
      <c r="AF71" s="526"/>
      <c r="AG71" s="527">
        <v>3</v>
      </c>
      <c r="AH71" s="527"/>
      <c r="AI71" s="527"/>
      <c r="AJ71" s="527"/>
      <c r="AK71" s="528">
        <v>5218.8</v>
      </c>
      <c r="AL71" s="529">
        <v>5218.8</v>
      </c>
      <c r="AM71" s="529">
        <v>5218.8</v>
      </c>
      <c r="AN71" s="529">
        <v>5218.8</v>
      </c>
      <c r="AO71" s="529">
        <v>5218.8</v>
      </c>
      <c r="AP71" s="530">
        <v>5218.8</v>
      </c>
      <c r="AQ71" s="531">
        <f t="shared" ref="AQ71:AQ104" si="5">AG71*AK71*12</f>
        <v>187876.80000000002</v>
      </c>
      <c r="AR71" s="531"/>
      <c r="AS71" s="531"/>
      <c r="AT71" s="531"/>
      <c r="AU71" s="531"/>
      <c r="AV71" s="531"/>
      <c r="AW71" s="531"/>
      <c r="AX71" s="531"/>
      <c r="AY71" s="532"/>
      <c r="AZ71" s="533"/>
      <c r="BA71" s="533"/>
      <c r="BB71" s="533"/>
      <c r="BC71" s="533"/>
      <c r="BD71" s="533"/>
      <c r="BE71" s="533"/>
      <c r="BF71" s="534"/>
      <c r="BG71" s="535">
        <f t="shared" si="4"/>
        <v>2609.4</v>
      </c>
      <c r="BH71" s="535"/>
      <c r="BI71" s="535"/>
      <c r="BJ71" s="535"/>
      <c r="BK71" s="535"/>
      <c r="BL71" s="535"/>
      <c r="BM71" s="535"/>
      <c r="BN71" s="535"/>
      <c r="BO71" s="536">
        <f t="shared" ref="BO71:BO104" si="6">AQ71/365*50</f>
        <v>25736.547945205486</v>
      </c>
      <c r="BP71" s="537"/>
      <c r="BQ71" s="537"/>
      <c r="BR71" s="537"/>
      <c r="BS71" s="537"/>
      <c r="BT71" s="537"/>
      <c r="BU71" s="537"/>
      <c r="BV71" s="538"/>
      <c r="BW71" s="535"/>
      <c r="BX71" s="535"/>
      <c r="BY71" s="535"/>
      <c r="BZ71" s="535"/>
      <c r="CA71" s="535"/>
      <c r="CB71" s="535"/>
      <c r="CC71" s="535"/>
      <c r="CD71" s="535"/>
      <c r="CE71" s="535"/>
      <c r="CF71" s="535"/>
      <c r="CG71" s="535"/>
      <c r="CH71" s="535"/>
      <c r="CI71" s="535"/>
      <c r="CJ71" s="535"/>
      <c r="CK71" s="535"/>
      <c r="CL71" s="535"/>
      <c r="CM71" s="535"/>
      <c r="CN71" s="535"/>
      <c r="CO71" s="535"/>
      <c r="CP71" s="535"/>
      <c r="CQ71" s="535"/>
      <c r="CR71" s="535"/>
      <c r="CS71" s="535"/>
      <c r="CT71" s="535"/>
      <c r="CU71" s="535"/>
      <c r="CV71" s="531">
        <f t="shared" ref="CV71:CV104" si="7">SUM(AQ71:CU71)</f>
        <v>216222.74794520548</v>
      </c>
      <c r="CW71" s="531"/>
      <c r="CX71" s="531"/>
      <c r="CY71" s="531"/>
      <c r="CZ71" s="531"/>
      <c r="DA71" s="531"/>
      <c r="DB71" s="531"/>
      <c r="DC71" s="531"/>
      <c r="DD71" s="531"/>
      <c r="DE71" s="539"/>
    </row>
    <row r="72" spans="1:121" s="2" customFormat="1" ht="23.25" customHeight="1" x14ac:dyDescent="0.2">
      <c r="A72" s="523" t="s">
        <v>1201</v>
      </c>
      <c r="B72" s="524" t="s">
        <v>1201</v>
      </c>
      <c r="C72" s="524" t="s">
        <v>1201</v>
      </c>
      <c r="D72" s="524" t="s">
        <v>1201</v>
      </c>
      <c r="E72" s="524" t="s">
        <v>1201</v>
      </c>
      <c r="F72" s="524" t="s">
        <v>1201</v>
      </c>
      <c r="G72" s="524" t="s">
        <v>1201</v>
      </c>
      <c r="H72" s="524" t="s">
        <v>1201</v>
      </c>
      <c r="I72" s="524" t="s">
        <v>1201</v>
      </c>
      <c r="J72" s="524" t="s">
        <v>1201</v>
      </c>
      <c r="K72" s="524" t="s">
        <v>1201</v>
      </c>
      <c r="L72" s="524" t="s">
        <v>1201</v>
      </c>
      <c r="M72" s="524" t="s">
        <v>1201</v>
      </c>
      <c r="N72" s="524" t="s">
        <v>1201</v>
      </c>
      <c r="O72" s="524" t="s">
        <v>1201</v>
      </c>
      <c r="P72" s="525" t="s">
        <v>1188</v>
      </c>
      <c r="Q72" s="525"/>
      <c r="R72" s="525"/>
      <c r="S72" s="525"/>
      <c r="T72" s="525"/>
      <c r="U72" s="525"/>
      <c r="V72" s="525"/>
      <c r="W72" s="525"/>
      <c r="X72" s="525"/>
      <c r="Y72" s="525"/>
      <c r="Z72" s="525"/>
      <c r="AA72" s="525"/>
      <c r="AB72" s="525"/>
      <c r="AC72" s="525"/>
      <c r="AD72" s="526">
        <v>101</v>
      </c>
      <c r="AE72" s="526"/>
      <c r="AF72" s="526"/>
      <c r="AG72" s="527">
        <v>1</v>
      </c>
      <c r="AH72" s="527"/>
      <c r="AI72" s="527"/>
      <c r="AJ72" s="527"/>
      <c r="AK72" s="528">
        <v>5024.3999999999996</v>
      </c>
      <c r="AL72" s="529">
        <v>5024.3999999999996</v>
      </c>
      <c r="AM72" s="529">
        <v>5024.3999999999996</v>
      </c>
      <c r="AN72" s="529">
        <v>5024.3999999999996</v>
      </c>
      <c r="AO72" s="529">
        <v>5024.3999999999996</v>
      </c>
      <c r="AP72" s="530">
        <v>5024.3999999999996</v>
      </c>
      <c r="AQ72" s="531">
        <f t="shared" si="5"/>
        <v>60292.799999999996</v>
      </c>
      <c r="AR72" s="531"/>
      <c r="AS72" s="531"/>
      <c r="AT72" s="531"/>
      <c r="AU72" s="531"/>
      <c r="AV72" s="531"/>
      <c r="AW72" s="531"/>
      <c r="AX72" s="531"/>
      <c r="AY72" s="532"/>
      <c r="AZ72" s="533"/>
      <c r="BA72" s="533"/>
      <c r="BB72" s="533"/>
      <c r="BC72" s="533"/>
      <c r="BD72" s="533"/>
      <c r="BE72" s="533"/>
      <c r="BF72" s="534"/>
      <c r="BG72" s="535">
        <f t="shared" si="4"/>
        <v>837.4</v>
      </c>
      <c r="BH72" s="535"/>
      <c r="BI72" s="535"/>
      <c r="BJ72" s="535"/>
      <c r="BK72" s="535"/>
      <c r="BL72" s="535"/>
      <c r="BM72" s="535"/>
      <c r="BN72" s="535"/>
      <c r="BO72" s="536">
        <f t="shared" si="6"/>
        <v>8259.2876712328762</v>
      </c>
      <c r="BP72" s="537"/>
      <c r="BQ72" s="537"/>
      <c r="BR72" s="537"/>
      <c r="BS72" s="537"/>
      <c r="BT72" s="537"/>
      <c r="BU72" s="537"/>
      <c r="BV72" s="538"/>
      <c r="BW72" s="535"/>
      <c r="BX72" s="535"/>
      <c r="BY72" s="535"/>
      <c r="BZ72" s="535"/>
      <c r="CA72" s="535"/>
      <c r="CB72" s="535"/>
      <c r="CC72" s="535"/>
      <c r="CD72" s="535"/>
      <c r="CE72" s="535"/>
      <c r="CF72" s="535"/>
      <c r="CG72" s="535"/>
      <c r="CH72" s="535"/>
      <c r="CI72" s="535"/>
      <c r="CJ72" s="535"/>
      <c r="CK72" s="535"/>
      <c r="CL72" s="535"/>
      <c r="CM72" s="535"/>
      <c r="CN72" s="535"/>
      <c r="CO72" s="535"/>
      <c r="CP72" s="535"/>
      <c r="CQ72" s="535"/>
      <c r="CR72" s="535"/>
      <c r="CS72" s="535"/>
      <c r="CT72" s="535"/>
      <c r="CU72" s="535"/>
      <c r="CV72" s="531">
        <f t="shared" si="7"/>
        <v>69389.48767123287</v>
      </c>
      <c r="CW72" s="531"/>
      <c r="CX72" s="531"/>
      <c r="CY72" s="531"/>
      <c r="CZ72" s="531"/>
      <c r="DA72" s="531"/>
      <c r="DB72" s="531"/>
      <c r="DC72" s="531"/>
      <c r="DD72" s="531"/>
      <c r="DE72" s="539"/>
    </row>
    <row r="73" spans="1:121" s="2" customFormat="1" ht="23.25" customHeight="1" x14ac:dyDescent="0.2">
      <c r="A73" s="523" t="s">
        <v>1202</v>
      </c>
      <c r="B73" s="524" t="s">
        <v>1202</v>
      </c>
      <c r="C73" s="524" t="s">
        <v>1202</v>
      </c>
      <c r="D73" s="524" t="s">
        <v>1202</v>
      </c>
      <c r="E73" s="524" t="s">
        <v>1202</v>
      </c>
      <c r="F73" s="524" t="s">
        <v>1202</v>
      </c>
      <c r="G73" s="524" t="s">
        <v>1202</v>
      </c>
      <c r="H73" s="524" t="s">
        <v>1202</v>
      </c>
      <c r="I73" s="524" t="s">
        <v>1202</v>
      </c>
      <c r="J73" s="524" t="s">
        <v>1202</v>
      </c>
      <c r="K73" s="524" t="s">
        <v>1202</v>
      </c>
      <c r="L73" s="524" t="s">
        <v>1202</v>
      </c>
      <c r="M73" s="524" t="s">
        <v>1202</v>
      </c>
      <c r="N73" s="524" t="s">
        <v>1202</v>
      </c>
      <c r="O73" s="524" t="s">
        <v>1202</v>
      </c>
      <c r="P73" s="525" t="s">
        <v>1188</v>
      </c>
      <c r="Q73" s="525"/>
      <c r="R73" s="525"/>
      <c r="S73" s="525"/>
      <c r="T73" s="525"/>
      <c r="U73" s="525"/>
      <c r="V73" s="525"/>
      <c r="W73" s="525"/>
      <c r="X73" s="525"/>
      <c r="Y73" s="525"/>
      <c r="Z73" s="525"/>
      <c r="AA73" s="525"/>
      <c r="AB73" s="525"/>
      <c r="AC73" s="525"/>
      <c r="AD73" s="526">
        <v>101</v>
      </c>
      <c r="AE73" s="526"/>
      <c r="AF73" s="526"/>
      <c r="AG73" s="527">
        <v>1</v>
      </c>
      <c r="AH73" s="527"/>
      <c r="AI73" s="527"/>
      <c r="AJ73" s="527"/>
      <c r="AK73" s="528">
        <v>7400.0999999999995</v>
      </c>
      <c r="AL73" s="529">
        <v>7400.0999999999995</v>
      </c>
      <c r="AM73" s="529">
        <v>7400.0999999999995</v>
      </c>
      <c r="AN73" s="529">
        <v>7400.0999999999995</v>
      </c>
      <c r="AO73" s="529">
        <v>7400.0999999999995</v>
      </c>
      <c r="AP73" s="530">
        <v>7400.0999999999995</v>
      </c>
      <c r="AQ73" s="531">
        <f t="shared" si="5"/>
        <v>88801.2</v>
      </c>
      <c r="AR73" s="531"/>
      <c r="AS73" s="531"/>
      <c r="AT73" s="531"/>
      <c r="AU73" s="531"/>
      <c r="AV73" s="531"/>
      <c r="AW73" s="531"/>
      <c r="AX73" s="531"/>
      <c r="AY73" s="532"/>
      <c r="AZ73" s="533"/>
      <c r="BA73" s="533"/>
      <c r="BB73" s="533"/>
      <c r="BC73" s="533"/>
      <c r="BD73" s="533"/>
      <c r="BE73" s="533"/>
      <c r="BF73" s="534"/>
      <c r="BG73" s="535">
        <f t="shared" si="4"/>
        <v>1233.3499999999999</v>
      </c>
      <c r="BH73" s="535"/>
      <c r="BI73" s="535"/>
      <c r="BJ73" s="535"/>
      <c r="BK73" s="535"/>
      <c r="BL73" s="535"/>
      <c r="BM73" s="535"/>
      <c r="BN73" s="535"/>
      <c r="BO73" s="536">
        <f t="shared" si="6"/>
        <v>12164.547945205479</v>
      </c>
      <c r="BP73" s="537"/>
      <c r="BQ73" s="537"/>
      <c r="BR73" s="537"/>
      <c r="BS73" s="537"/>
      <c r="BT73" s="537"/>
      <c r="BU73" s="537"/>
      <c r="BV73" s="538"/>
      <c r="BW73" s="535"/>
      <c r="BX73" s="535"/>
      <c r="BY73" s="535"/>
      <c r="BZ73" s="535"/>
      <c r="CA73" s="535"/>
      <c r="CB73" s="535"/>
      <c r="CC73" s="535"/>
      <c r="CD73" s="535"/>
      <c r="CE73" s="535"/>
      <c r="CF73" s="535"/>
      <c r="CG73" s="535"/>
      <c r="CH73" s="535"/>
      <c r="CI73" s="535"/>
      <c r="CJ73" s="535"/>
      <c r="CK73" s="535"/>
      <c r="CL73" s="535"/>
      <c r="CM73" s="535"/>
      <c r="CN73" s="535"/>
      <c r="CO73" s="535"/>
      <c r="CP73" s="535"/>
      <c r="CQ73" s="535"/>
      <c r="CR73" s="535"/>
      <c r="CS73" s="535"/>
      <c r="CT73" s="535"/>
      <c r="CU73" s="535"/>
      <c r="CV73" s="531">
        <f t="shared" si="7"/>
        <v>102199.09794520549</v>
      </c>
      <c r="CW73" s="531"/>
      <c r="CX73" s="531"/>
      <c r="CY73" s="531"/>
      <c r="CZ73" s="531"/>
      <c r="DA73" s="531"/>
      <c r="DB73" s="531"/>
      <c r="DC73" s="531"/>
      <c r="DD73" s="531"/>
      <c r="DE73" s="539"/>
    </row>
    <row r="74" spans="1:121" s="2" customFormat="1" ht="23.25" customHeight="1" x14ac:dyDescent="0.2">
      <c r="A74" s="523" t="s">
        <v>1203</v>
      </c>
      <c r="B74" s="524" t="s">
        <v>1203</v>
      </c>
      <c r="C74" s="524" t="s">
        <v>1203</v>
      </c>
      <c r="D74" s="524" t="s">
        <v>1203</v>
      </c>
      <c r="E74" s="524" t="s">
        <v>1203</v>
      </c>
      <c r="F74" s="524" t="s">
        <v>1203</v>
      </c>
      <c r="G74" s="524" t="s">
        <v>1203</v>
      </c>
      <c r="H74" s="524" t="s">
        <v>1203</v>
      </c>
      <c r="I74" s="524" t="s">
        <v>1203</v>
      </c>
      <c r="J74" s="524" t="s">
        <v>1203</v>
      </c>
      <c r="K74" s="524" t="s">
        <v>1203</v>
      </c>
      <c r="L74" s="524" t="s">
        <v>1203</v>
      </c>
      <c r="M74" s="524" t="s">
        <v>1203</v>
      </c>
      <c r="N74" s="524" t="s">
        <v>1203</v>
      </c>
      <c r="O74" s="524" t="s">
        <v>1203</v>
      </c>
      <c r="P74" s="525" t="s">
        <v>1188</v>
      </c>
      <c r="Q74" s="525"/>
      <c r="R74" s="525"/>
      <c r="S74" s="525"/>
      <c r="T74" s="525"/>
      <c r="U74" s="525"/>
      <c r="V74" s="525"/>
      <c r="W74" s="525"/>
      <c r="X74" s="525"/>
      <c r="Y74" s="525"/>
      <c r="Z74" s="525"/>
      <c r="AA74" s="525"/>
      <c r="AB74" s="525"/>
      <c r="AC74" s="525"/>
      <c r="AD74" s="526">
        <v>101</v>
      </c>
      <c r="AE74" s="526"/>
      <c r="AF74" s="526"/>
      <c r="AG74" s="527">
        <v>1</v>
      </c>
      <c r="AH74" s="527"/>
      <c r="AI74" s="527"/>
      <c r="AJ74" s="527"/>
      <c r="AK74" s="528">
        <v>7194</v>
      </c>
      <c r="AL74" s="529">
        <v>7194</v>
      </c>
      <c r="AM74" s="529">
        <v>7194</v>
      </c>
      <c r="AN74" s="529">
        <v>7194</v>
      </c>
      <c r="AO74" s="529">
        <v>7194</v>
      </c>
      <c r="AP74" s="530">
        <v>7194</v>
      </c>
      <c r="AQ74" s="531">
        <f t="shared" si="5"/>
        <v>86328</v>
      </c>
      <c r="AR74" s="531"/>
      <c r="AS74" s="531"/>
      <c r="AT74" s="531"/>
      <c r="AU74" s="531"/>
      <c r="AV74" s="531"/>
      <c r="AW74" s="531"/>
      <c r="AX74" s="531"/>
      <c r="AY74" s="532"/>
      <c r="AZ74" s="533"/>
      <c r="BA74" s="533"/>
      <c r="BB74" s="533"/>
      <c r="BC74" s="533"/>
      <c r="BD74" s="533"/>
      <c r="BE74" s="533"/>
      <c r="BF74" s="534"/>
      <c r="BG74" s="535">
        <f t="shared" si="4"/>
        <v>1199</v>
      </c>
      <c r="BH74" s="535"/>
      <c r="BI74" s="535"/>
      <c r="BJ74" s="535"/>
      <c r="BK74" s="535"/>
      <c r="BL74" s="535"/>
      <c r="BM74" s="535"/>
      <c r="BN74" s="535"/>
      <c r="BO74" s="536">
        <f t="shared" si="6"/>
        <v>11825.753424657534</v>
      </c>
      <c r="BP74" s="537"/>
      <c r="BQ74" s="537"/>
      <c r="BR74" s="537"/>
      <c r="BS74" s="537"/>
      <c r="BT74" s="537"/>
      <c r="BU74" s="537"/>
      <c r="BV74" s="538"/>
      <c r="BW74" s="535"/>
      <c r="BX74" s="535"/>
      <c r="BY74" s="535"/>
      <c r="BZ74" s="535"/>
      <c r="CA74" s="535"/>
      <c r="CB74" s="535"/>
      <c r="CC74" s="535"/>
      <c r="CD74" s="535"/>
      <c r="CE74" s="535"/>
      <c r="CF74" s="535"/>
      <c r="CG74" s="535"/>
      <c r="CH74" s="535"/>
      <c r="CI74" s="535"/>
      <c r="CJ74" s="535"/>
      <c r="CK74" s="535"/>
      <c r="CL74" s="535"/>
      <c r="CM74" s="535"/>
      <c r="CN74" s="535"/>
      <c r="CO74" s="535"/>
      <c r="CP74" s="535"/>
      <c r="CQ74" s="535"/>
      <c r="CR74" s="535"/>
      <c r="CS74" s="535"/>
      <c r="CT74" s="535"/>
      <c r="CU74" s="535"/>
      <c r="CV74" s="531">
        <f t="shared" si="7"/>
        <v>99352.753424657538</v>
      </c>
      <c r="CW74" s="531"/>
      <c r="CX74" s="531"/>
      <c r="CY74" s="531"/>
      <c r="CZ74" s="531"/>
      <c r="DA74" s="531"/>
      <c r="DB74" s="531"/>
      <c r="DC74" s="531"/>
      <c r="DD74" s="531"/>
      <c r="DE74" s="539"/>
    </row>
    <row r="75" spans="1:121" s="2" customFormat="1" ht="23.25" customHeight="1" x14ac:dyDescent="0.2">
      <c r="A75" s="523" t="s">
        <v>1203</v>
      </c>
      <c r="B75" s="524" t="s">
        <v>1203</v>
      </c>
      <c r="C75" s="524" t="s">
        <v>1203</v>
      </c>
      <c r="D75" s="524" t="s">
        <v>1203</v>
      </c>
      <c r="E75" s="524" t="s">
        <v>1203</v>
      </c>
      <c r="F75" s="524" t="s">
        <v>1203</v>
      </c>
      <c r="G75" s="524" t="s">
        <v>1203</v>
      </c>
      <c r="H75" s="524" t="s">
        <v>1203</v>
      </c>
      <c r="I75" s="524" t="s">
        <v>1203</v>
      </c>
      <c r="J75" s="524" t="s">
        <v>1203</v>
      </c>
      <c r="K75" s="524" t="s">
        <v>1203</v>
      </c>
      <c r="L75" s="524" t="s">
        <v>1203</v>
      </c>
      <c r="M75" s="524" t="s">
        <v>1203</v>
      </c>
      <c r="N75" s="524" t="s">
        <v>1203</v>
      </c>
      <c r="O75" s="524" t="s">
        <v>1203</v>
      </c>
      <c r="P75" s="525" t="s">
        <v>1188</v>
      </c>
      <c r="Q75" s="525"/>
      <c r="R75" s="525"/>
      <c r="S75" s="525"/>
      <c r="T75" s="525"/>
      <c r="U75" s="525"/>
      <c r="V75" s="525"/>
      <c r="W75" s="525"/>
      <c r="X75" s="525"/>
      <c r="Y75" s="525"/>
      <c r="Z75" s="525"/>
      <c r="AA75" s="525"/>
      <c r="AB75" s="525"/>
      <c r="AC75" s="525"/>
      <c r="AD75" s="526">
        <v>101</v>
      </c>
      <c r="AE75" s="526"/>
      <c r="AF75" s="526"/>
      <c r="AG75" s="527">
        <v>1</v>
      </c>
      <c r="AH75" s="527"/>
      <c r="AI75" s="527"/>
      <c r="AJ75" s="527"/>
      <c r="AK75" s="528">
        <v>7194</v>
      </c>
      <c r="AL75" s="529">
        <v>7194</v>
      </c>
      <c r="AM75" s="529">
        <v>7194</v>
      </c>
      <c r="AN75" s="529">
        <v>7194</v>
      </c>
      <c r="AO75" s="529">
        <v>7194</v>
      </c>
      <c r="AP75" s="530">
        <v>7194</v>
      </c>
      <c r="AQ75" s="531">
        <f t="shared" si="5"/>
        <v>86328</v>
      </c>
      <c r="AR75" s="531"/>
      <c r="AS75" s="531"/>
      <c r="AT75" s="531"/>
      <c r="AU75" s="531"/>
      <c r="AV75" s="531"/>
      <c r="AW75" s="531"/>
      <c r="AX75" s="531"/>
      <c r="AY75" s="532"/>
      <c r="AZ75" s="533"/>
      <c r="BA75" s="533"/>
      <c r="BB75" s="533"/>
      <c r="BC75" s="533"/>
      <c r="BD75" s="533"/>
      <c r="BE75" s="533"/>
      <c r="BF75" s="534"/>
      <c r="BG75" s="535">
        <f t="shared" si="4"/>
        <v>1199</v>
      </c>
      <c r="BH75" s="535"/>
      <c r="BI75" s="535"/>
      <c r="BJ75" s="535"/>
      <c r="BK75" s="535"/>
      <c r="BL75" s="535"/>
      <c r="BM75" s="535"/>
      <c r="BN75" s="535"/>
      <c r="BO75" s="536">
        <f t="shared" si="6"/>
        <v>11825.753424657534</v>
      </c>
      <c r="BP75" s="537"/>
      <c r="BQ75" s="537"/>
      <c r="BR75" s="537"/>
      <c r="BS75" s="537"/>
      <c r="BT75" s="537"/>
      <c r="BU75" s="537"/>
      <c r="BV75" s="538"/>
      <c r="BW75" s="535"/>
      <c r="BX75" s="535"/>
      <c r="BY75" s="535"/>
      <c r="BZ75" s="535"/>
      <c r="CA75" s="535"/>
      <c r="CB75" s="535"/>
      <c r="CC75" s="535"/>
      <c r="CD75" s="535"/>
      <c r="CE75" s="535"/>
      <c r="CF75" s="535"/>
      <c r="CG75" s="535"/>
      <c r="CH75" s="535"/>
      <c r="CI75" s="535"/>
      <c r="CJ75" s="535"/>
      <c r="CK75" s="535"/>
      <c r="CL75" s="535"/>
      <c r="CM75" s="535"/>
      <c r="CN75" s="535"/>
      <c r="CO75" s="535"/>
      <c r="CP75" s="535"/>
      <c r="CQ75" s="535"/>
      <c r="CR75" s="535"/>
      <c r="CS75" s="535"/>
      <c r="CT75" s="535"/>
      <c r="CU75" s="535"/>
      <c r="CV75" s="531">
        <f t="shared" si="7"/>
        <v>99352.753424657538</v>
      </c>
      <c r="CW75" s="531"/>
      <c r="CX75" s="531"/>
      <c r="CY75" s="531"/>
      <c r="CZ75" s="531"/>
      <c r="DA75" s="531"/>
      <c r="DB75" s="531"/>
      <c r="DC75" s="531"/>
      <c r="DD75" s="531"/>
      <c r="DE75" s="539"/>
    </row>
    <row r="76" spans="1:121" s="2" customFormat="1" ht="23.25" customHeight="1" x14ac:dyDescent="0.2">
      <c r="A76" s="523" t="s">
        <v>1204</v>
      </c>
      <c r="B76" s="524" t="s">
        <v>1204</v>
      </c>
      <c r="C76" s="524" t="s">
        <v>1204</v>
      </c>
      <c r="D76" s="524" t="s">
        <v>1204</v>
      </c>
      <c r="E76" s="524" t="s">
        <v>1204</v>
      </c>
      <c r="F76" s="524" t="s">
        <v>1204</v>
      </c>
      <c r="G76" s="524" t="s">
        <v>1204</v>
      </c>
      <c r="H76" s="524" t="s">
        <v>1204</v>
      </c>
      <c r="I76" s="524" t="s">
        <v>1204</v>
      </c>
      <c r="J76" s="524" t="s">
        <v>1204</v>
      </c>
      <c r="K76" s="524" t="s">
        <v>1204</v>
      </c>
      <c r="L76" s="524" t="s">
        <v>1204</v>
      </c>
      <c r="M76" s="524" t="s">
        <v>1204</v>
      </c>
      <c r="N76" s="524" t="s">
        <v>1204</v>
      </c>
      <c r="O76" s="524" t="s">
        <v>1204</v>
      </c>
      <c r="P76" s="525" t="s">
        <v>1188</v>
      </c>
      <c r="Q76" s="525"/>
      <c r="R76" s="525"/>
      <c r="S76" s="525"/>
      <c r="T76" s="525"/>
      <c r="U76" s="525"/>
      <c r="V76" s="525"/>
      <c r="W76" s="525"/>
      <c r="X76" s="525"/>
      <c r="Y76" s="525"/>
      <c r="Z76" s="525"/>
      <c r="AA76" s="525"/>
      <c r="AB76" s="525"/>
      <c r="AC76" s="525"/>
      <c r="AD76" s="526">
        <v>101</v>
      </c>
      <c r="AE76" s="526"/>
      <c r="AF76" s="526"/>
      <c r="AG76" s="527">
        <v>1</v>
      </c>
      <c r="AH76" s="527"/>
      <c r="AI76" s="527"/>
      <c r="AJ76" s="527"/>
      <c r="AK76" s="528">
        <v>7801.5</v>
      </c>
      <c r="AL76" s="529">
        <v>7801.5</v>
      </c>
      <c r="AM76" s="529">
        <v>7801.5</v>
      </c>
      <c r="AN76" s="529">
        <v>7801.5</v>
      </c>
      <c r="AO76" s="529">
        <v>7801.5</v>
      </c>
      <c r="AP76" s="530">
        <v>7801.5</v>
      </c>
      <c r="AQ76" s="531">
        <f t="shared" si="5"/>
        <v>93618</v>
      </c>
      <c r="AR76" s="531"/>
      <c r="AS76" s="531"/>
      <c r="AT76" s="531"/>
      <c r="AU76" s="531"/>
      <c r="AV76" s="531"/>
      <c r="AW76" s="531"/>
      <c r="AX76" s="531"/>
      <c r="AY76" s="532"/>
      <c r="AZ76" s="533"/>
      <c r="BA76" s="533"/>
      <c r="BB76" s="533"/>
      <c r="BC76" s="533"/>
      <c r="BD76" s="533"/>
      <c r="BE76" s="533"/>
      <c r="BF76" s="534"/>
      <c r="BG76" s="535">
        <f t="shared" si="4"/>
        <v>1300.25</v>
      </c>
      <c r="BH76" s="535"/>
      <c r="BI76" s="535"/>
      <c r="BJ76" s="535"/>
      <c r="BK76" s="535"/>
      <c r="BL76" s="535"/>
      <c r="BM76" s="535"/>
      <c r="BN76" s="535"/>
      <c r="BO76" s="536">
        <f t="shared" si="6"/>
        <v>12824.383561643835</v>
      </c>
      <c r="BP76" s="537"/>
      <c r="BQ76" s="537"/>
      <c r="BR76" s="537"/>
      <c r="BS76" s="537"/>
      <c r="BT76" s="537"/>
      <c r="BU76" s="537"/>
      <c r="BV76" s="538"/>
      <c r="BW76" s="535"/>
      <c r="BX76" s="535"/>
      <c r="BY76" s="535"/>
      <c r="BZ76" s="535"/>
      <c r="CA76" s="535"/>
      <c r="CB76" s="535"/>
      <c r="CC76" s="535"/>
      <c r="CD76" s="535"/>
      <c r="CE76" s="535"/>
      <c r="CF76" s="535"/>
      <c r="CG76" s="535"/>
      <c r="CH76" s="535"/>
      <c r="CI76" s="535"/>
      <c r="CJ76" s="535"/>
      <c r="CK76" s="535"/>
      <c r="CL76" s="535"/>
      <c r="CM76" s="535"/>
      <c r="CN76" s="535"/>
      <c r="CO76" s="535"/>
      <c r="CP76" s="535"/>
      <c r="CQ76" s="535"/>
      <c r="CR76" s="535"/>
      <c r="CS76" s="535"/>
      <c r="CT76" s="535"/>
      <c r="CU76" s="535"/>
      <c r="CV76" s="531">
        <f t="shared" si="7"/>
        <v>107742.63356164383</v>
      </c>
      <c r="CW76" s="531"/>
      <c r="CX76" s="531"/>
      <c r="CY76" s="531"/>
      <c r="CZ76" s="531"/>
      <c r="DA76" s="531"/>
      <c r="DB76" s="531"/>
      <c r="DC76" s="531"/>
      <c r="DD76" s="531"/>
      <c r="DE76" s="539"/>
    </row>
    <row r="77" spans="1:121" s="2" customFormat="1" ht="23.25" customHeight="1" x14ac:dyDescent="0.2">
      <c r="A77" s="523" t="s">
        <v>1205</v>
      </c>
      <c r="B77" s="524" t="s">
        <v>1205</v>
      </c>
      <c r="C77" s="524" t="s">
        <v>1205</v>
      </c>
      <c r="D77" s="524" t="s">
        <v>1205</v>
      </c>
      <c r="E77" s="524" t="s">
        <v>1205</v>
      </c>
      <c r="F77" s="524" t="s">
        <v>1205</v>
      </c>
      <c r="G77" s="524" t="s">
        <v>1205</v>
      </c>
      <c r="H77" s="524" t="s">
        <v>1205</v>
      </c>
      <c r="I77" s="524" t="s">
        <v>1205</v>
      </c>
      <c r="J77" s="524" t="s">
        <v>1205</v>
      </c>
      <c r="K77" s="524" t="s">
        <v>1205</v>
      </c>
      <c r="L77" s="524" t="s">
        <v>1205</v>
      </c>
      <c r="M77" s="524" t="s">
        <v>1205</v>
      </c>
      <c r="N77" s="524" t="s">
        <v>1205</v>
      </c>
      <c r="O77" s="524" t="s">
        <v>1205</v>
      </c>
      <c r="P77" s="525" t="s">
        <v>1188</v>
      </c>
      <c r="Q77" s="525"/>
      <c r="R77" s="525"/>
      <c r="S77" s="525"/>
      <c r="T77" s="525"/>
      <c r="U77" s="525"/>
      <c r="V77" s="525"/>
      <c r="W77" s="525"/>
      <c r="X77" s="525"/>
      <c r="Y77" s="525"/>
      <c r="Z77" s="525"/>
      <c r="AA77" s="525"/>
      <c r="AB77" s="525"/>
      <c r="AC77" s="525"/>
      <c r="AD77" s="526">
        <v>101</v>
      </c>
      <c r="AE77" s="526"/>
      <c r="AF77" s="526"/>
      <c r="AG77" s="527">
        <v>1</v>
      </c>
      <c r="AH77" s="527"/>
      <c r="AI77" s="527"/>
      <c r="AJ77" s="527"/>
      <c r="AK77" s="528">
        <v>6051</v>
      </c>
      <c r="AL77" s="529">
        <v>6051</v>
      </c>
      <c r="AM77" s="529">
        <v>6051</v>
      </c>
      <c r="AN77" s="529">
        <v>6051</v>
      </c>
      <c r="AO77" s="529">
        <v>6051</v>
      </c>
      <c r="AP77" s="530">
        <v>6051</v>
      </c>
      <c r="AQ77" s="531">
        <f t="shared" si="5"/>
        <v>72612</v>
      </c>
      <c r="AR77" s="531"/>
      <c r="AS77" s="531"/>
      <c r="AT77" s="531"/>
      <c r="AU77" s="531"/>
      <c r="AV77" s="531"/>
      <c r="AW77" s="531"/>
      <c r="AX77" s="531"/>
      <c r="AY77" s="532"/>
      <c r="AZ77" s="533"/>
      <c r="BA77" s="533"/>
      <c r="BB77" s="533"/>
      <c r="BC77" s="533"/>
      <c r="BD77" s="533"/>
      <c r="BE77" s="533"/>
      <c r="BF77" s="534"/>
      <c r="BG77" s="535">
        <f t="shared" si="4"/>
        <v>1008.5</v>
      </c>
      <c r="BH77" s="535"/>
      <c r="BI77" s="535"/>
      <c r="BJ77" s="535"/>
      <c r="BK77" s="535"/>
      <c r="BL77" s="535"/>
      <c r="BM77" s="535"/>
      <c r="BN77" s="535"/>
      <c r="BO77" s="536">
        <f t="shared" si="6"/>
        <v>9946.8493150684935</v>
      </c>
      <c r="BP77" s="537"/>
      <c r="BQ77" s="537"/>
      <c r="BR77" s="537"/>
      <c r="BS77" s="537"/>
      <c r="BT77" s="537"/>
      <c r="BU77" s="537"/>
      <c r="BV77" s="538"/>
      <c r="BW77" s="535"/>
      <c r="BX77" s="535"/>
      <c r="BY77" s="535"/>
      <c r="BZ77" s="535"/>
      <c r="CA77" s="535"/>
      <c r="CB77" s="535"/>
      <c r="CC77" s="535"/>
      <c r="CD77" s="535"/>
      <c r="CE77" s="535"/>
      <c r="CF77" s="535"/>
      <c r="CG77" s="535"/>
      <c r="CH77" s="535"/>
      <c r="CI77" s="535"/>
      <c r="CJ77" s="535"/>
      <c r="CK77" s="535"/>
      <c r="CL77" s="535"/>
      <c r="CM77" s="535"/>
      <c r="CN77" s="535"/>
      <c r="CO77" s="535"/>
      <c r="CP77" s="535"/>
      <c r="CQ77" s="535"/>
      <c r="CR77" s="535"/>
      <c r="CS77" s="535"/>
      <c r="CT77" s="535"/>
      <c r="CU77" s="535"/>
      <c r="CV77" s="531">
        <f t="shared" si="7"/>
        <v>83567.349315068495</v>
      </c>
      <c r="CW77" s="531"/>
      <c r="CX77" s="531"/>
      <c r="CY77" s="531"/>
      <c r="CZ77" s="531"/>
      <c r="DA77" s="531"/>
      <c r="DB77" s="531"/>
      <c r="DC77" s="531"/>
      <c r="DD77" s="531"/>
      <c r="DE77" s="539"/>
    </row>
    <row r="78" spans="1:121" s="2" customFormat="1" ht="23.25" customHeight="1" x14ac:dyDescent="0.2">
      <c r="A78" s="523" t="s">
        <v>1161</v>
      </c>
      <c r="B78" s="524" t="s">
        <v>1161</v>
      </c>
      <c r="C78" s="524" t="s">
        <v>1161</v>
      </c>
      <c r="D78" s="524" t="s">
        <v>1161</v>
      </c>
      <c r="E78" s="524" t="s">
        <v>1161</v>
      </c>
      <c r="F78" s="524" t="s">
        <v>1161</v>
      </c>
      <c r="G78" s="524" t="s">
        <v>1161</v>
      </c>
      <c r="H78" s="524" t="s">
        <v>1161</v>
      </c>
      <c r="I78" s="524" t="s">
        <v>1161</v>
      </c>
      <c r="J78" s="524" t="s">
        <v>1161</v>
      </c>
      <c r="K78" s="524" t="s">
        <v>1161</v>
      </c>
      <c r="L78" s="524" t="s">
        <v>1161</v>
      </c>
      <c r="M78" s="524" t="s">
        <v>1161</v>
      </c>
      <c r="N78" s="524" t="s">
        <v>1161</v>
      </c>
      <c r="O78" s="524" t="s">
        <v>1161</v>
      </c>
      <c r="P78" s="525" t="s">
        <v>1188</v>
      </c>
      <c r="Q78" s="525"/>
      <c r="R78" s="525"/>
      <c r="S78" s="525"/>
      <c r="T78" s="525"/>
      <c r="U78" s="525"/>
      <c r="V78" s="525"/>
      <c r="W78" s="525"/>
      <c r="X78" s="525"/>
      <c r="Y78" s="525"/>
      <c r="Z78" s="525"/>
      <c r="AA78" s="525"/>
      <c r="AB78" s="525"/>
      <c r="AC78" s="525"/>
      <c r="AD78" s="526">
        <v>101</v>
      </c>
      <c r="AE78" s="526"/>
      <c r="AF78" s="526"/>
      <c r="AG78" s="527">
        <v>1</v>
      </c>
      <c r="AH78" s="527"/>
      <c r="AI78" s="527"/>
      <c r="AJ78" s="527"/>
      <c r="AK78" s="528">
        <v>5218.8</v>
      </c>
      <c r="AL78" s="529">
        <v>5218.8</v>
      </c>
      <c r="AM78" s="529">
        <v>5218.8</v>
      </c>
      <c r="AN78" s="529">
        <v>5218.8</v>
      </c>
      <c r="AO78" s="529">
        <v>5218.8</v>
      </c>
      <c r="AP78" s="530">
        <v>5218.8</v>
      </c>
      <c r="AQ78" s="531">
        <f t="shared" si="5"/>
        <v>62625.600000000006</v>
      </c>
      <c r="AR78" s="531"/>
      <c r="AS78" s="531"/>
      <c r="AT78" s="531"/>
      <c r="AU78" s="531"/>
      <c r="AV78" s="531"/>
      <c r="AW78" s="531"/>
      <c r="AX78" s="531"/>
      <c r="AY78" s="532"/>
      <c r="AZ78" s="533"/>
      <c r="BA78" s="533"/>
      <c r="BB78" s="533"/>
      <c r="BC78" s="533"/>
      <c r="BD78" s="533"/>
      <c r="BE78" s="533"/>
      <c r="BF78" s="534"/>
      <c r="BG78" s="535">
        <f t="shared" si="4"/>
        <v>869.80000000000007</v>
      </c>
      <c r="BH78" s="535"/>
      <c r="BI78" s="535"/>
      <c r="BJ78" s="535"/>
      <c r="BK78" s="535"/>
      <c r="BL78" s="535"/>
      <c r="BM78" s="535"/>
      <c r="BN78" s="535"/>
      <c r="BO78" s="536">
        <f t="shared" si="6"/>
        <v>8578.8493150684935</v>
      </c>
      <c r="BP78" s="537"/>
      <c r="BQ78" s="537"/>
      <c r="BR78" s="537"/>
      <c r="BS78" s="537"/>
      <c r="BT78" s="537"/>
      <c r="BU78" s="537"/>
      <c r="BV78" s="538"/>
      <c r="BW78" s="535"/>
      <c r="BX78" s="535"/>
      <c r="BY78" s="535"/>
      <c r="BZ78" s="535"/>
      <c r="CA78" s="535"/>
      <c r="CB78" s="535"/>
      <c r="CC78" s="535"/>
      <c r="CD78" s="535"/>
      <c r="CE78" s="535"/>
      <c r="CF78" s="535"/>
      <c r="CG78" s="535"/>
      <c r="CH78" s="535"/>
      <c r="CI78" s="535"/>
      <c r="CJ78" s="535"/>
      <c r="CK78" s="535"/>
      <c r="CL78" s="535"/>
      <c r="CM78" s="535"/>
      <c r="CN78" s="535"/>
      <c r="CO78" s="535"/>
      <c r="CP78" s="535"/>
      <c r="CQ78" s="535"/>
      <c r="CR78" s="535"/>
      <c r="CS78" s="535"/>
      <c r="CT78" s="535"/>
      <c r="CU78" s="535"/>
      <c r="CV78" s="531">
        <f t="shared" si="7"/>
        <v>72074.249315068504</v>
      </c>
      <c r="CW78" s="531"/>
      <c r="CX78" s="531"/>
      <c r="CY78" s="531"/>
      <c r="CZ78" s="531"/>
      <c r="DA78" s="531"/>
      <c r="DB78" s="531"/>
      <c r="DC78" s="531"/>
      <c r="DD78" s="531"/>
      <c r="DE78" s="539"/>
    </row>
    <row r="79" spans="1:121" s="2" customFormat="1" ht="23.25" customHeight="1" x14ac:dyDescent="0.2">
      <c r="A79" s="540" t="s">
        <v>1148</v>
      </c>
      <c r="B79" s="541" t="s">
        <v>1148</v>
      </c>
      <c r="C79" s="541" t="s">
        <v>1148</v>
      </c>
      <c r="D79" s="541" t="s">
        <v>1148</v>
      </c>
      <c r="E79" s="541" t="s">
        <v>1148</v>
      </c>
      <c r="F79" s="541" t="s">
        <v>1148</v>
      </c>
      <c r="G79" s="541" t="s">
        <v>1148</v>
      </c>
      <c r="H79" s="541" t="s">
        <v>1148</v>
      </c>
      <c r="I79" s="541" t="s">
        <v>1148</v>
      </c>
      <c r="J79" s="541" t="s">
        <v>1148</v>
      </c>
      <c r="K79" s="541" t="s">
        <v>1148</v>
      </c>
      <c r="L79" s="541" t="s">
        <v>1148</v>
      </c>
      <c r="M79" s="541" t="s">
        <v>1148</v>
      </c>
      <c r="N79" s="541" t="s">
        <v>1148</v>
      </c>
      <c r="O79" s="542" t="s">
        <v>1148</v>
      </c>
      <c r="P79" s="525" t="s">
        <v>1212</v>
      </c>
      <c r="Q79" s="525"/>
      <c r="R79" s="525"/>
      <c r="S79" s="525"/>
      <c r="T79" s="525"/>
      <c r="U79" s="525"/>
      <c r="V79" s="525"/>
      <c r="W79" s="525"/>
      <c r="X79" s="525"/>
      <c r="Y79" s="525"/>
      <c r="Z79" s="525"/>
      <c r="AA79" s="525"/>
      <c r="AB79" s="525"/>
      <c r="AC79" s="525"/>
      <c r="AD79" s="526">
        <v>101</v>
      </c>
      <c r="AE79" s="526"/>
      <c r="AF79" s="526"/>
      <c r="AG79" s="527">
        <v>1</v>
      </c>
      <c r="AH79" s="527"/>
      <c r="AI79" s="527"/>
      <c r="AJ79" s="527"/>
      <c r="AK79" s="528">
        <v>12000</v>
      </c>
      <c r="AL79" s="529">
        <v>12000</v>
      </c>
      <c r="AM79" s="529">
        <v>12000</v>
      </c>
      <c r="AN79" s="529">
        <v>12000</v>
      </c>
      <c r="AO79" s="529">
        <v>12000</v>
      </c>
      <c r="AP79" s="530">
        <v>12000</v>
      </c>
      <c r="AQ79" s="531">
        <f t="shared" si="5"/>
        <v>144000</v>
      </c>
      <c r="AR79" s="531"/>
      <c r="AS79" s="531"/>
      <c r="AT79" s="531"/>
      <c r="AU79" s="531"/>
      <c r="AV79" s="531"/>
      <c r="AW79" s="531"/>
      <c r="AX79" s="531"/>
      <c r="AY79" s="532"/>
      <c r="AZ79" s="533"/>
      <c r="BA79" s="533"/>
      <c r="BB79" s="533"/>
      <c r="BC79" s="533"/>
      <c r="BD79" s="533"/>
      <c r="BE79" s="533"/>
      <c r="BF79" s="534"/>
      <c r="BG79" s="535">
        <f t="shared" si="4"/>
        <v>2000</v>
      </c>
      <c r="BH79" s="535"/>
      <c r="BI79" s="535"/>
      <c r="BJ79" s="535"/>
      <c r="BK79" s="535"/>
      <c r="BL79" s="535"/>
      <c r="BM79" s="535"/>
      <c r="BN79" s="535"/>
      <c r="BO79" s="536">
        <f t="shared" si="6"/>
        <v>19726.027397260274</v>
      </c>
      <c r="BP79" s="537"/>
      <c r="BQ79" s="537"/>
      <c r="BR79" s="537"/>
      <c r="BS79" s="537"/>
      <c r="BT79" s="537"/>
      <c r="BU79" s="537"/>
      <c r="BV79" s="538"/>
      <c r="BW79" s="535"/>
      <c r="BX79" s="535"/>
      <c r="BY79" s="535"/>
      <c r="BZ79" s="535"/>
      <c r="CA79" s="535"/>
      <c r="CB79" s="535"/>
      <c r="CC79" s="535"/>
      <c r="CD79" s="535"/>
      <c r="CE79" s="535"/>
      <c r="CF79" s="535"/>
      <c r="CG79" s="535"/>
      <c r="CH79" s="535"/>
      <c r="CI79" s="535"/>
      <c r="CJ79" s="535"/>
      <c r="CK79" s="535"/>
      <c r="CL79" s="535"/>
      <c r="CM79" s="535"/>
      <c r="CN79" s="535"/>
      <c r="CO79" s="535"/>
      <c r="CP79" s="535"/>
      <c r="CQ79" s="535"/>
      <c r="CR79" s="535"/>
      <c r="CS79" s="535"/>
      <c r="CT79" s="535"/>
      <c r="CU79" s="535"/>
      <c r="CV79" s="531">
        <f t="shared" si="7"/>
        <v>165726.02739726027</v>
      </c>
      <c r="CW79" s="531"/>
      <c r="CX79" s="531"/>
      <c r="CY79" s="531"/>
      <c r="CZ79" s="531"/>
      <c r="DA79" s="531"/>
      <c r="DB79" s="531"/>
      <c r="DC79" s="531"/>
      <c r="DD79" s="531"/>
      <c r="DE79" s="539"/>
    </row>
    <row r="80" spans="1:121" s="2" customFormat="1" ht="23.25" customHeight="1" x14ac:dyDescent="0.2">
      <c r="A80" s="540" t="s">
        <v>1206</v>
      </c>
      <c r="B80" s="541" t="s">
        <v>1206</v>
      </c>
      <c r="C80" s="541" t="s">
        <v>1206</v>
      </c>
      <c r="D80" s="541" t="s">
        <v>1206</v>
      </c>
      <c r="E80" s="541" t="s">
        <v>1206</v>
      </c>
      <c r="F80" s="541" t="s">
        <v>1206</v>
      </c>
      <c r="G80" s="541" t="s">
        <v>1206</v>
      </c>
      <c r="H80" s="541" t="s">
        <v>1206</v>
      </c>
      <c r="I80" s="541" t="s">
        <v>1206</v>
      </c>
      <c r="J80" s="541" t="s">
        <v>1206</v>
      </c>
      <c r="K80" s="541" t="s">
        <v>1206</v>
      </c>
      <c r="L80" s="541" t="s">
        <v>1206</v>
      </c>
      <c r="M80" s="541" t="s">
        <v>1206</v>
      </c>
      <c r="N80" s="541" t="s">
        <v>1206</v>
      </c>
      <c r="O80" s="542" t="s">
        <v>1206</v>
      </c>
      <c r="P80" s="525" t="s">
        <v>1212</v>
      </c>
      <c r="Q80" s="525"/>
      <c r="R80" s="525"/>
      <c r="S80" s="525"/>
      <c r="T80" s="525"/>
      <c r="U80" s="525"/>
      <c r="V80" s="525"/>
      <c r="W80" s="525"/>
      <c r="X80" s="525"/>
      <c r="Y80" s="525"/>
      <c r="Z80" s="525"/>
      <c r="AA80" s="525"/>
      <c r="AB80" s="525"/>
      <c r="AC80" s="525"/>
      <c r="AD80" s="526">
        <v>101</v>
      </c>
      <c r="AE80" s="526"/>
      <c r="AF80" s="526"/>
      <c r="AG80" s="527">
        <v>1</v>
      </c>
      <c r="AH80" s="527"/>
      <c r="AI80" s="527"/>
      <c r="AJ80" s="527"/>
      <c r="AK80" s="528">
        <v>10158.9</v>
      </c>
      <c r="AL80" s="529">
        <v>10158.9</v>
      </c>
      <c r="AM80" s="529">
        <v>10158.9</v>
      </c>
      <c r="AN80" s="529">
        <v>10158.9</v>
      </c>
      <c r="AO80" s="529">
        <v>10158.9</v>
      </c>
      <c r="AP80" s="530">
        <v>10158.9</v>
      </c>
      <c r="AQ80" s="531">
        <f t="shared" si="5"/>
        <v>121906.79999999999</v>
      </c>
      <c r="AR80" s="531"/>
      <c r="AS80" s="531"/>
      <c r="AT80" s="531"/>
      <c r="AU80" s="531"/>
      <c r="AV80" s="531"/>
      <c r="AW80" s="531"/>
      <c r="AX80" s="531"/>
      <c r="AY80" s="532"/>
      <c r="AZ80" s="533"/>
      <c r="BA80" s="533"/>
      <c r="BB80" s="533"/>
      <c r="BC80" s="533"/>
      <c r="BD80" s="533"/>
      <c r="BE80" s="533"/>
      <c r="BF80" s="534"/>
      <c r="BG80" s="535">
        <f t="shared" si="4"/>
        <v>1693.15</v>
      </c>
      <c r="BH80" s="535"/>
      <c r="BI80" s="535"/>
      <c r="BJ80" s="535"/>
      <c r="BK80" s="535"/>
      <c r="BL80" s="535"/>
      <c r="BM80" s="535"/>
      <c r="BN80" s="535"/>
      <c r="BO80" s="536">
        <f t="shared" si="6"/>
        <v>16699.561643835616</v>
      </c>
      <c r="BP80" s="537"/>
      <c r="BQ80" s="537"/>
      <c r="BR80" s="537"/>
      <c r="BS80" s="537"/>
      <c r="BT80" s="537"/>
      <c r="BU80" s="537"/>
      <c r="BV80" s="538"/>
      <c r="BW80" s="535"/>
      <c r="BX80" s="535"/>
      <c r="BY80" s="535"/>
      <c r="BZ80" s="535"/>
      <c r="CA80" s="535"/>
      <c r="CB80" s="535"/>
      <c r="CC80" s="535"/>
      <c r="CD80" s="535"/>
      <c r="CE80" s="535"/>
      <c r="CF80" s="535"/>
      <c r="CG80" s="535"/>
      <c r="CH80" s="535"/>
      <c r="CI80" s="535"/>
      <c r="CJ80" s="535"/>
      <c r="CK80" s="535"/>
      <c r="CL80" s="535"/>
      <c r="CM80" s="535"/>
      <c r="CN80" s="535"/>
      <c r="CO80" s="535"/>
      <c r="CP80" s="535"/>
      <c r="CQ80" s="535"/>
      <c r="CR80" s="535"/>
      <c r="CS80" s="535"/>
      <c r="CT80" s="535"/>
      <c r="CU80" s="535"/>
      <c r="CV80" s="531">
        <f t="shared" si="7"/>
        <v>140299.51164383561</v>
      </c>
      <c r="CW80" s="531"/>
      <c r="CX80" s="531"/>
      <c r="CY80" s="531"/>
      <c r="CZ80" s="531"/>
      <c r="DA80" s="531"/>
      <c r="DB80" s="531"/>
      <c r="DC80" s="531"/>
      <c r="DD80" s="531"/>
      <c r="DE80" s="539"/>
    </row>
    <row r="81" spans="1:109" s="2" customFormat="1" ht="23.25" customHeight="1" x14ac:dyDescent="0.2">
      <c r="A81" s="540" t="s">
        <v>1207</v>
      </c>
      <c r="B81" s="541" t="s">
        <v>1207</v>
      </c>
      <c r="C81" s="541" t="s">
        <v>1207</v>
      </c>
      <c r="D81" s="541" t="s">
        <v>1207</v>
      </c>
      <c r="E81" s="541" t="s">
        <v>1207</v>
      </c>
      <c r="F81" s="541" t="s">
        <v>1207</v>
      </c>
      <c r="G81" s="541" t="s">
        <v>1207</v>
      </c>
      <c r="H81" s="541" t="s">
        <v>1207</v>
      </c>
      <c r="I81" s="541" t="s">
        <v>1207</v>
      </c>
      <c r="J81" s="541" t="s">
        <v>1207</v>
      </c>
      <c r="K81" s="541" t="s">
        <v>1207</v>
      </c>
      <c r="L81" s="541" t="s">
        <v>1207</v>
      </c>
      <c r="M81" s="541" t="s">
        <v>1207</v>
      </c>
      <c r="N81" s="541" t="s">
        <v>1207</v>
      </c>
      <c r="O81" s="542" t="s">
        <v>1207</v>
      </c>
      <c r="P81" s="525" t="s">
        <v>1212</v>
      </c>
      <c r="Q81" s="525"/>
      <c r="R81" s="525"/>
      <c r="S81" s="525"/>
      <c r="T81" s="525"/>
      <c r="U81" s="525"/>
      <c r="V81" s="525"/>
      <c r="W81" s="525"/>
      <c r="X81" s="525"/>
      <c r="Y81" s="525"/>
      <c r="Z81" s="525"/>
      <c r="AA81" s="525"/>
      <c r="AB81" s="525"/>
      <c r="AC81" s="525"/>
      <c r="AD81" s="526">
        <v>101</v>
      </c>
      <c r="AE81" s="526"/>
      <c r="AF81" s="526"/>
      <c r="AG81" s="527">
        <v>1</v>
      </c>
      <c r="AH81" s="527"/>
      <c r="AI81" s="527"/>
      <c r="AJ81" s="527"/>
      <c r="AK81" s="528">
        <v>7160.0999999999995</v>
      </c>
      <c r="AL81" s="529">
        <v>7160.0999999999995</v>
      </c>
      <c r="AM81" s="529">
        <v>7160.0999999999995</v>
      </c>
      <c r="AN81" s="529">
        <v>7160.0999999999995</v>
      </c>
      <c r="AO81" s="529">
        <v>7160.0999999999995</v>
      </c>
      <c r="AP81" s="530">
        <v>7160.0999999999995</v>
      </c>
      <c r="AQ81" s="531">
        <f t="shared" si="5"/>
        <v>85921.2</v>
      </c>
      <c r="AR81" s="531"/>
      <c r="AS81" s="531"/>
      <c r="AT81" s="531"/>
      <c r="AU81" s="531"/>
      <c r="AV81" s="531"/>
      <c r="AW81" s="531"/>
      <c r="AX81" s="531"/>
      <c r="AY81" s="532"/>
      <c r="AZ81" s="533"/>
      <c r="BA81" s="533"/>
      <c r="BB81" s="533"/>
      <c r="BC81" s="533"/>
      <c r="BD81" s="533"/>
      <c r="BE81" s="533"/>
      <c r="BF81" s="534"/>
      <c r="BG81" s="535">
        <f t="shared" si="4"/>
        <v>1193.3499999999999</v>
      </c>
      <c r="BH81" s="535"/>
      <c r="BI81" s="535"/>
      <c r="BJ81" s="535"/>
      <c r="BK81" s="535"/>
      <c r="BL81" s="535"/>
      <c r="BM81" s="535"/>
      <c r="BN81" s="535"/>
      <c r="BO81" s="536">
        <f t="shared" si="6"/>
        <v>11770.027397260274</v>
      </c>
      <c r="BP81" s="537"/>
      <c r="BQ81" s="537"/>
      <c r="BR81" s="537"/>
      <c r="BS81" s="537"/>
      <c r="BT81" s="537"/>
      <c r="BU81" s="537"/>
      <c r="BV81" s="538"/>
      <c r="BW81" s="535"/>
      <c r="BX81" s="535"/>
      <c r="BY81" s="535"/>
      <c r="BZ81" s="535"/>
      <c r="CA81" s="535"/>
      <c r="CB81" s="535"/>
      <c r="CC81" s="535"/>
      <c r="CD81" s="535"/>
      <c r="CE81" s="535"/>
      <c r="CF81" s="535"/>
      <c r="CG81" s="535"/>
      <c r="CH81" s="535"/>
      <c r="CI81" s="535"/>
      <c r="CJ81" s="535"/>
      <c r="CK81" s="535"/>
      <c r="CL81" s="535"/>
      <c r="CM81" s="535"/>
      <c r="CN81" s="535"/>
      <c r="CO81" s="535"/>
      <c r="CP81" s="535"/>
      <c r="CQ81" s="535"/>
      <c r="CR81" s="535"/>
      <c r="CS81" s="535"/>
      <c r="CT81" s="535"/>
      <c r="CU81" s="535"/>
      <c r="CV81" s="531">
        <f t="shared" si="7"/>
        <v>98884.577397260276</v>
      </c>
      <c r="CW81" s="531"/>
      <c r="CX81" s="531"/>
      <c r="CY81" s="531"/>
      <c r="CZ81" s="531"/>
      <c r="DA81" s="531"/>
      <c r="DB81" s="531"/>
      <c r="DC81" s="531"/>
      <c r="DD81" s="531"/>
      <c r="DE81" s="539"/>
    </row>
    <row r="82" spans="1:109" s="2" customFormat="1" ht="23.25" customHeight="1" x14ac:dyDescent="0.2">
      <c r="A82" s="523" t="s">
        <v>1208</v>
      </c>
      <c r="B82" s="524" t="s">
        <v>1208</v>
      </c>
      <c r="C82" s="524" t="s">
        <v>1208</v>
      </c>
      <c r="D82" s="524" t="s">
        <v>1208</v>
      </c>
      <c r="E82" s="524" t="s">
        <v>1208</v>
      </c>
      <c r="F82" s="524" t="s">
        <v>1208</v>
      </c>
      <c r="G82" s="524" t="s">
        <v>1208</v>
      </c>
      <c r="H82" s="524" t="s">
        <v>1208</v>
      </c>
      <c r="I82" s="524" t="s">
        <v>1208</v>
      </c>
      <c r="J82" s="524" t="s">
        <v>1208</v>
      </c>
      <c r="K82" s="524" t="s">
        <v>1208</v>
      </c>
      <c r="L82" s="524" t="s">
        <v>1208</v>
      </c>
      <c r="M82" s="524" t="s">
        <v>1208</v>
      </c>
      <c r="N82" s="524" t="s">
        <v>1208</v>
      </c>
      <c r="O82" s="524" t="s">
        <v>1208</v>
      </c>
      <c r="P82" s="525" t="s">
        <v>1212</v>
      </c>
      <c r="Q82" s="525"/>
      <c r="R82" s="525"/>
      <c r="S82" s="525"/>
      <c r="T82" s="525"/>
      <c r="U82" s="525"/>
      <c r="V82" s="525"/>
      <c r="W82" s="525"/>
      <c r="X82" s="525"/>
      <c r="Y82" s="525"/>
      <c r="Z82" s="525"/>
      <c r="AA82" s="525"/>
      <c r="AB82" s="525"/>
      <c r="AC82" s="525"/>
      <c r="AD82" s="526">
        <v>101</v>
      </c>
      <c r="AE82" s="526"/>
      <c r="AF82" s="526"/>
      <c r="AG82" s="527">
        <v>1</v>
      </c>
      <c r="AH82" s="527"/>
      <c r="AI82" s="527"/>
      <c r="AJ82" s="527"/>
      <c r="AK82" s="528">
        <v>10297.200000000001</v>
      </c>
      <c r="AL82" s="529">
        <v>10297.200000000001</v>
      </c>
      <c r="AM82" s="529">
        <v>10297.200000000001</v>
      </c>
      <c r="AN82" s="529">
        <v>10297.200000000001</v>
      </c>
      <c r="AO82" s="529">
        <v>10297.200000000001</v>
      </c>
      <c r="AP82" s="530">
        <v>10297.200000000001</v>
      </c>
      <c r="AQ82" s="531">
        <f t="shared" si="5"/>
        <v>123566.40000000001</v>
      </c>
      <c r="AR82" s="531"/>
      <c r="AS82" s="531"/>
      <c r="AT82" s="531"/>
      <c r="AU82" s="531"/>
      <c r="AV82" s="531"/>
      <c r="AW82" s="531"/>
      <c r="AX82" s="531"/>
      <c r="AY82" s="532"/>
      <c r="AZ82" s="533"/>
      <c r="BA82" s="533"/>
      <c r="BB82" s="533"/>
      <c r="BC82" s="533"/>
      <c r="BD82" s="533"/>
      <c r="BE82" s="533"/>
      <c r="BF82" s="534"/>
      <c r="BG82" s="535">
        <f t="shared" si="4"/>
        <v>1716.2</v>
      </c>
      <c r="BH82" s="535"/>
      <c r="BI82" s="535"/>
      <c r="BJ82" s="535"/>
      <c r="BK82" s="535"/>
      <c r="BL82" s="535"/>
      <c r="BM82" s="535"/>
      <c r="BN82" s="535"/>
      <c r="BO82" s="536">
        <f t="shared" si="6"/>
        <v>16926.904109589042</v>
      </c>
      <c r="BP82" s="537"/>
      <c r="BQ82" s="537"/>
      <c r="BR82" s="537"/>
      <c r="BS82" s="537"/>
      <c r="BT82" s="537"/>
      <c r="BU82" s="537"/>
      <c r="BV82" s="538"/>
      <c r="BW82" s="535"/>
      <c r="BX82" s="535"/>
      <c r="BY82" s="535"/>
      <c r="BZ82" s="535"/>
      <c r="CA82" s="535"/>
      <c r="CB82" s="535"/>
      <c r="CC82" s="535"/>
      <c r="CD82" s="535"/>
      <c r="CE82" s="535"/>
      <c r="CF82" s="535"/>
      <c r="CG82" s="535"/>
      <c r="CH82" s="535"/>
      <c r="CI82" s="535"/>
      <c r="CJ82" s="535"/>
      <c r="CK82" s="535"/>
      <c r="CL82" s="535"/>
      <c r="CM82" s="535"/>
      <c r="CN82" s="535"/>
      <c r="CO82" s="535"/>
      <c r="CP82" s="535"/>
      <c r="CQ82" s="535"/>
      <c r="CR82" s="535"/>
      <c r="CS82" s="535"/>
      <c r="CT82" s="535"/>
      <c r="CU82" s="535"/>
      <c r="CV82" s="531">
        <f t="shared" si="7"/>
        <v>142209.50410958903</v>
      </c>
      <c r="CW82" s="531"/>
      <c r="CX82" s="531"/>
      <c r="CY82" s="531"/>
      <c r="CZ82" s="531"/>
      <c r="DA82" s="531"/>
      <c r="DB82" s="531"/>
      <c r="DC82" s="531"/>
      <c r="DD82" s="531"/>
      <c r="DE82" s="539"/>
    </row>
    <row r="83" spans="1:109" s="2" customFormat="1" ht="23.25" customHeight="1" x14ac:dyDescent="0.2">
      <c r="A83" s="523" t="s">
        <v>1209</v>
      </c>
      <c r="B83" s="524" t="s">
        <v>1209</v>
      </c>
      <c r="C83" s="524" t="s">
        <v>1209</v>
      </c>
      <c r="D83" s="524" t="s">
        <v>1209</v>
      </c>
      <c r="E83" s="524" t="s">
        <v>1209</v>
      </c>
      <c r="F83" s="524" t="s">
        <v>1209</v>
      </c>
      <c r="G83" s="524" t="s">
        <v>1209</v>
      </c>
      <c r="H83" s="524" t="s">
        <v>1209</v>
      </c>
      <c r="I83" s="524" t="s">
        <v>1209</v>
      </c>
      <c r="J83" s="524" t="s">
        <v>1209</v>
      </c>
      <c r="K83" s="524" t="s">
        <v>1209</v>
      </c>
      <c r="L83" s="524" t="s">
        <v>1209</v>
      </c>
      <c r="M83" s="524" t="s">
        <v>1209</v>
      </c>
      <c r="N83" s="524" t="s">
        <v>1209</v>
      </c>
      <c r="O83" s="524" t="s">
        <v>1209</v>
      </c>
      <c r="P83" s="525" t="s">
        <v>1212</v>
      </c>
      <c r="Q83" s="525"/>
      <c r="R83" s="525"/>
      <c r="S83" s="525"/>
      <c r="T83" s="525"/>
      <c r="U83" s="525"/>
      <c r="V83" s="525"/>
      <c r="W83" s="525"/>
      <c r="X83" s="525"/>
      <c r="Y83" s="525"/>
      <c r="Z83" s="525"/>
      <c r="AA83" s="525"/>
      <c r="AB83" s="525"/>
      <c r="AC83" s="525"/>
      <c r="AD83" s="526">
        <v>101</v>
      </c>
      <c r="AE83" s="526"/>
      <c r="AF83" s="526"/>
      <c r="AG83" s="527">
        <v>1</v>
      </c>
      <c r="AH83" s="527"/>
      <c r="AI83" s="527"/>
      <c r="AJ83" s="527"/>
      <c r="AK83" s="528">
        <v>6233.7</v>
      </c>
      <c r="AL83" s="529">
        <v>6233.7</v>
      </c>
      <c r="AM83" s="529">
        <v>6233.7</v>
      </c>
      <c r="AN83" s="529">
        <v>6233.7</v>
      </c>
      <c r="AO83" s="529">
        <v>6233.7</v>
      </c>
      <c r="AP83" s="530">
        <v>6233.7</v>
      </c>
      <c r="AQ83" s="531">
        <f>AG83*AK83*12</f>
        <v>74804.399999999994</v>
      </c>
      <c r="AR83" s="531"/>
      <c r="AS83" s="531"/>
      <c r="AT83" s="531"/>
      <c r="AU83" s="531"/>
      <c r="AV83" s="531"/>
      <c r="AW83" s="531"/>
      <c r="AX83" s="531"/>
      <c r="AY83" s="532"/>
      <c r="AZ83" s="533"/>
      <c r="BA83" s="533"/>
      <c r="BB83" s="533"/>
      <c r="BC83" s="533"/>
      <c r="BD83" s="533"/>
      <c r="BE83" s="533"/>
      <c r="BF83" s="534"/>
      <c r="BG83" s="535">
        <f t="shared" si="4"/>
        <v>1038.95</v>
      </c>
      <c r="BH83" s="535"/>
      <c r="BI83" s="535"/>
      <c r="BJ83" s="535"/>
      <c r="BK83" s="535"/>
      <c r="BL83" s="535"/>
      <c r="BM83" s="535"/>
      <c r="BN83" s="535"/>
      <c r="BO83" s="536">
        <f t="shared" si="6"/>
        <v>10247.17808219178</v>
      </c>
      <c r="BP83" s="537"/>
      <c r="BQ83" s="537"/>
      <c r="BR83" s="537"/>
      <c r="BS83" s="537"/>
      <c r="BT83" s="537"/>
      <c r="BU83" s="537"/>
      <c r="BV83" s="538"/>
      <c r="BW83" s="535"/>
      <c r="BX83" s="535"/>
      <c r="BY83" s="535"/>
      <c r="BZ83" s="535"/>
      <c r="CA83" s="535"/>
      <c r="CB83" s="535"/>
      <c r="CC83" s="535"/>
      <c r="CD83" s="535"/>
      <c r="CE83" s="535"/>
      <c r="CF83" s="535"/>
      <c r="CG83" s="535"/>
      <c r="CH83" s="535"/>
      <c r="CI83" s="535"/>
      <c r="CJ83" s="535"/>
      <c r="CK83" s="535"/>
      <c r="CL83" s="535"/>
      <c r="CM83" s="535"/>
      <c r="CN83" s="535"/>
      <c r="CO83" s="535"/>
      <c r="CP83" s="535"/>
      <c r="CQ83" s="535"/>
      <c r="CR83" s="535"/>
      <c r="CS83" s="535"/>
      <c r="CT83" s="535"/>
      <c r="CU83" s="535"/>
      <c r="CV83" s="531">
        <f>SUM(AQ83:CU83)</f>
        <v>86090.528082191769</v>
      </c>
      <c r="CW83" s="531"/>
      <c r="CX83" s="531"/>
      <c r="CY83" s="531"/>
      <c r="CZ83" s="531"/>
      <c r="DA83" s="531"/>
      <c r="DB83" s="531"/>
      <c r="DC83" s="531"/>
      <c r="DD83" s="531"/>
      <c r="DE83" s="539"/>
    </row>
    <row r="84" spans="1:109" s="2" customFormat="1" ht="23.25" customHeight="1" x14ac:dyDescent="0.2">
      <c r="A84" s="523" t="s">
        <v>1210</v>
      </c>
      <c r="B84" s="524" t="s">
        <v>1210</v>
      </c>
      <c r="C84" s="524" t="s">
        <v>1210</v>
      </c>
      <c r="D84" s="524" t="s">
        <v>1210</v>
      </c>
      <c r="E84" s="524" t="s">
        <v>1210</v>
      </c>
      <c r="F84" s="524" t="s">
        <v>1210</v>
      </c>
      <c r="G84" s="524" t="s">
        <v>1210</v>
      </c>
      <c r="H84" s="524" t="s">
        <v>1210</v>
      </c>
      <c r="I84" s="524" t="s">
        <v>1210</v>
      </c>
      <c r="J84" s="524" t="s">
        <v>1210</v>
      </c>
      <c r="K84" s="524" t="s">
        <v>1210</v>
      </c>
      <c r="L84" s="524" t="s">
        <v>1210</v>
      </c>
      <c r="M84" s="524" t="s">
        <v>1210</v>
      </c>
      <c r="N84" s="524" t="s">
        <v>1210</v>
      </c>
      <c r="O84" s="524" t="s">
        <v>1210</v>
      </c>
      <c r="P84" s="525" t="s">
        <v>1212</v>
      </c>
      <c r="Q84" s="525"/>
      <c r="R84" s="525"/>
      <c r="S84" s="525"/>
      <c r="T84" s="525"/>
      <c r="U84" s="525"/>
      <c r="V84" s="525"/>
      <c r="W84" s="525"/>
      <c r="X84" s="525"/>
      <c r="Y84" s="525"/>
      <c r="Z84" s="525"/>
      <c r="AA84" s="525"/>
      <c r="AB84" s="525"/>
      <c r="AC84" s="525"/>
      <c r="AD84" s="526">
        <v>101</v>
      </c>
      <c r="AE84" s="526"/>
      <c r="AF84" s="526"/>
      <c r="AG84" s="527">
        <v>1</v>
      </c>
      <c r="AH84" s="527"/>
      <c r="AI84" s="527"/>
      <c r="AJ84" s="527"/>
      <c r="AK84" s="528">
        <v>6233.7</v>
      </c>
      <c r="AL84" s="529">
        <v>6233.7</v>
      </c>
      <c r="AM84" s="529">
        <v>6233.7</v>
      </c>
      <c r="AN84" s="529">
        <v>6233.7</v>
      </c>
      <c r="AO84" s="529">
        <v>6233.7</v>
      </c>
      <c r="AP84" s="530">
        <v>6233.7</v>
      </c>
      <c r="AQ84" s="531">
        <f t="shared" si="5"/>
        <v>74804.399999999994</v>
      </c>
      <c r="AR84" s="531"/>
      <c r="AS84" s="531"/>
      <c r="AT84" s="531"/>
      <c r="AU84" s="531"/>
      <c r="AV84" s="531"/>
      <c r="AW84" s="531"/>
      <c r="AX84" s="531"/>
      <c r="AY84" s="532"/>
      <c r="AZ84" s="533"/>
      <c r="BA84" s="533"/>
      <c r="BB84" s="533"/>
      <c r="BC84" s="533"/>
      <c r="BD84" s="533"/>
      <c r="BE84" s="533"/>
      <c r="BF84" s="534"/>
      <c r="BG84" s="535">
        <f t="shared" si="4"/>
        <v>1038.95</v>
      </c>
      <c r="BH84" s="535"/>
      <c r="BI84" s="535"/>
      <c r="BJ84" s="535"/>
      <c r="BK84" s="535"/>
      <c r="BL84" s="535"/>
      <c r="BM84" s="535"/>
      <c r="BN84" s="535"/>
      <c r="BO84" s="536">
        <f t="shared" si="6"/>
        <v>10247.17808219178</v>
      </c>
      <c r="BP84" s="537"/>
      <c r="BQ84" s="537"/>
      <c r="BR84" s="537"/>
      <c r="BS84" s="537"/>
      <c r="BT84" s="537"/>
      <c r="BU84" s="537"/>
      <c r="BV84" s="538"/>
      <c r="BW84" s="535"/>
      <c r="BX84" s="535"/>
      <c r="BY84" s="535"/>
      <c r="BZ84" s="535"/>
      <c r="CA84" s="535"/>
      <c r="CB84" s="535"/>
      <c r="CC84" s="535"/>
      <c r="CD84" s="535"/>
      <c r="CE84" s="535"/>
      <c r="CF84" s="535"/>
      <c r="CG84" s="535"/>
      <c r="CH84" s="535"/>
      <c r="CI84" s="535"/>
      <c r="CJ84" s="535"/>
      <c r="CK84" s="535"/>
      <c r="CL84" s="535"/>
      <c r="CM84" s="535"/>
      <c r="CN84" s="535"/>
      <c r="CO84" s="535"/>
      <c r="CP84" s="535"/>
      <c r="CQ84" s="535"/>
      <c r="CR84" s="535"/>
      <c r="CS84" s="535"/>
      <c r="CT84" s="535"/>
      <c r="CU84" s="535"/>
      <c r="CV84" s="531">
        <f t="shared" si="7"/>
        <v>86090.528082191769</v>
      </c>
      <c r="CW84" s="531"/>
      <c r="CX84" s="531"/>
      <c r="CY84" s="531"/>
      <c r="CZ84" s="531"/>
      <c r="DA84" s="531"/>
      <c r="DB84" s="531"/>
      <c r="DC84" s="531"/>
      <c r="DD84" s="531"/>
      <c r="DE84" s="539"/>
    </row>
    <row r="85" spans="1:109" s="2" customFormat="1" ht="23.25" customHeight="1" x14ac:dyDescent="0.2">
      <c r="A85" s="523" t="s">
        <v>1211</v>
      </c>
      <c r="B85" s="524" t="s">
        <v>1211</v>
      </c>
      <c r="C85" s="524" t="s">
        <v>1211</v>
      </c>
      <c r="D85" s="524" t="s">
        <v>1211</v>
      </c>
      <c r="E85" s="524" t="s">
        <v>1211</v>
      </c>
      <c r="F85" s="524" t="s">
        <v>1211</v>
      </c>
      <c r="G85" s="524" t="s">
        <v>1211</v>
      </c>
      <c r="H85" s="524" t="s">
        <v>1211</v>
      </c>
      <c r="I85" s="524" t="s">
        <v>1211</v>
      </c>
      <c r="J85" s="524" t="s">
        <v>1211</v>
      </c>
      <c r="K85" s="524" t="s">
        <v>1211</v>
      </c>
      <c r="L85" s="524" t="s">
        <v>1211</v>
      </c>
      <c r="M85" s="524" t="s">
        <v>1211</v>
      </c>
      <c r="N85" s="524" t="s">
        <v>1211</v>
      </c>
      <c r="O85" s="524" t="s">
        <v>1211</v>
      </c>
      <c r="P85" s="525" t="s">
        <v>1212</v>
      </c>
      <c r="Q85" s="525"/>
      <c r="R85" s="525"/>
      <c r="S85" s="525"/>
      <c r="T85" s="525"/>
      <c r="U85" s="525"/>
      <c r="V85" s="525"/>
      <c r="W85" s="525"/>
      <c r="X85" s="525"/>
      <c r="Y85" s="525"/>
      <c r="Z85" s="525"/>
      <c r="AA85" s="525"/>
      <c r="AB85" s="525"/>
      <c r="AC85" s="525"/>
      <c r="AD85" s="526">
        <v>101</v>
      </c>
      <c r="AE85" s="526"/>
      <c r="AF85" s="526"/>
      <c r="AG85" s="527">
        <v>1</v>
      </c>
      <c r="AH85" s="527"/>
      <c r="AI85" s="527"/>
      <c r="AJ85" s="527"/>
      <c r="AK85" s="528">
        <v>6537.3</v>
      </c>
      <c r="AL85" s="529">
        <v>6537.3</v>
      </c>
      <c r="AM85" s="529">
        <v>6537.3</v>
      </c>
      <c r="AN85" s="529">
        <v>6537.3</v>
      </c>
      <c r="AO85" s="529">
        <v>6537.3</v>
      </c>
      <c r="AP85" s="530">
        <v>6537.3</v>
      </c>
      <c r="AQ85" s="531">
        <f t="shared" si="5"/>
        <v>78447.600000000006</v>
      </c>
      <c r="AR85" s="531"/>
      <c r="AS85" s="531"/>
      <c r="AT85" s="531"/>
      <c r="AU85" s="531"/>
      <c r="AV85" s="531"/>
      <c r="AW85" s="531"/>
      <c r="AX85" s="531"/>
      <c r="AY85" s="532"/>
      <c r="AZ85" s="533"/>
      <c r="BA85" s="533"/>
      <c r="BB85" s="533"/>
      <c r="BC85" s="533"/>
      <c r="BD85" s="533"/>
      <c r="BE85" s="533"/>
      <c r="BF85" s="534"/>
      <c r="BG85" s="535">
        <f t="shared" si="4"/>
        <v>1089.55</v>
      </c>
      <c r="BH85" s="535"/>
      <c r="BI85" s="535"/>
      <c r="BJ85" s="535"/>
      <c r="BK85" s="535"/>
      <c r="BL85" s="535"/>
      <c r="BM85" s="535"/>
      <c r="BN85" s="535"/>
      <c r="BO85" s="536">
        <f t="shared" si="6"/>
        <v>10746.246575342466</v>
      </c>
      <c r="BP85" s="537"/>
      <c r="BQ85" s="537"/>
      <c r="BR85" s="537"/>
      <c r="BS85" s="537"/>
      <c r="BT85" s="537"/>
      <c r="BU85" s="537"/>
      <c r="BV85" s="538"/>
      <c r="BW85" s="535"/>
      <c r="BX85" s="535"/>
      <c r="BY85" s="535"/>
      <c r="BZ85" s="535"/>
      <c r="CA85" s="535"/>
      <c r="CB85" s="535"/>
      <c r="CC85" s="535"/>
      <c r="CD85" s="535"/>
      <c r="CE85" s="535"/>
      <c r="CF85" s="535"/>
      <c r="CG85" s="535"/>
      <c r="CH85" s="535"/>
      <c r="CI85" s="535"/>
      <c r="CJ85" s="535"/>
      <c r="CK85" s="535"/>
      <c r="CL85" s="535"/>
      <c r="CM85" s="535"/>
      <c r="CN85" s="535"/>
      <c r="CO85" s="535"/>
      <c r="CP85" s="535"/>
      <c r="CQ85" s="535"/>
      <c r="CR85" s="535"/>
      <c r="CS85" s="535"/>
      <c r="CT85" s="535"/>
      <c r="CU85" s="535"/>
      <c r="CV85" s="531">
        <f t="shared" si="7"/>
        <v>90283.396575342471</v>
      </c>
      <c r="CW85" s="531"/>
      <c r="CX85" s="531"/>
      <c r="CY85" s="531"/>
      <c r="CZ85" s="531"/>
      <c r="DA85" s="531"/>
      <c r="DB85" s="531"/>
      <c r="DC85" s="531"/>
      <c r="DD85" s="531"/>
      <c r="DE85" s="539"/>
    </row>
    <row r="86" spans="1:109" s="2" customFormat="1" ht="23.25" customHeight="1" x14ac:dyDescent="0.2">
      <c r="A86" s="540" t="s">
        <v>1213</v>
      </c>
      <c r="B86" s="541"/>
      <c r="C86" s="541"/>
      <c r="D86" s="541"/>
      <c r="E86" s="541"/>
      <c r="F86" s="541"/>
      <c r="G86" s="541"/>
      <c r="H86" s="541"/>
      <c r="I86" s="541"/>
      <c r="J86" s="541"/>
      <c r="K86" s="541"/>
      <c r="L86" s="541"/>
      <c r="M86" s="541"/>
      <c r="N86" s="541"/>
      <c r="O86" s="542"/>
      <c r="P86" s="568" t="s">
        <v>1212</v>
      </c>
      <c r="Q86" s="568"/>
      <c r="R86" s="568"/>
      <c r="S86" s="568"/>
      <c r="T86" s="568"/>
      <c r="U86" s="568"/>
      <c r="V86" s="568"/>
      <c r="W86" s="568"/>
      <c r="X86" s="568"/>
      <c r="Y86" s="568"/>
      <c r="Z86" s="568"/>
      <c r="AA86" s="568"/>
      <c r="AB86" s="568"/>
      <c r="AC86" s="568"/>
      <c r="AD86" s="526">
        <v>101</v>
      </c>
      <c r="AE86" s="526"/>
      <c r="AF86" s="526"/>
      <c r="AG86" s="527">
        <v>2</v>
      </c>
      <c r="AH86" s="527"/>
      <c r="AI86" s="527"/>
      <c r="AJ86" s="527"/>
      <c r="AK86" s="528">
        <v>6421.5</v>
      </c>
      <c r="AL86" s="529"/>
      <c r="AM86" s="529"/>
      <c r="AN86" s="529"/>
      <c r="AO86" s="529"/>
      <c r="AP86" s="530"/>
      <c r="AQ86" s="557">
        <f t="shared" si="5"/>
        <v>154116</v>
      </c>
      <c r="AR86" s="557"/>
      <c r="AS86" s="557"/>
      <c r="AT86" s="557"/>
      <c r="AU86" s="557"/>
      <c r="AV86" s="557"/>
      <c r="AW86" s="557"/>
      <c r="AX86" s="557"/>
      <c r="AY86" s="532"/>
      <c r="AZ86" s="533"/>
      <c r="BA86" s="533"/>
      <c r="BB86" s="533"/>
      <c r="BC86" s="533"/>
      <c r="BD86" s="533"/>
      <c r="BE86" s="533"/>
      <c r="BF86" s="534"/>
      <c r="BG86" s="535">
        <f t="shared" si="4"/>
        <v>2140.5</v>
      </c>
      <c r="BH86" s="535"/>
      <c r="BI86" s="535"/>
      <c r="BJ86" s="535"/>
      <c r="BK86" s="535"/>
      <c r="BL86" s="535"/>
      <c r="BM86" s="535"/>
      <c r="BN86" s="535"/>
      <c r="BO86" s="536">
        <f t="shared" si="6"/>
        <v>21111.780821917808</v>
      </c>
      <c r="BP86" s="537"/>
      <c r="BQ86" s="537"/>
      <c r="BR86" s="537"/>
      <c r="BS86" s="537"/>
      <c r="BT86" s="537"/>
      <c r="BU86" s="537"/>
      <c r="BV86" s="538"/>
      <c r="BW86" s="556"/>
      <c r="BX86" s="556"/>
      <c r="BY86" s="556"/>
      <c r="BZ86" s="556"/>
      <c r="CA86" s="556"/>
      <c r="CB86" s="556"/>
      <c r="CC86" s="556"/>
      <c r="CD86" s="556"/>
      <c r="CE86" s="556"/>
      <c r="CF86" s="556"/>
      <c r="CG86" s="556"/>
      <c r="CH86" s="556"/>
      <c r="CI86" s="556"/>
      <c r="CJ86" s="556"/>
      <c r="CK86" s="556"/>
      <c r="CL86" s="556"/>
      <c r="CM86" s="556"/>
      <c r="CN86" s="556"/>
      <c r="CO86" s="556"/>
      <c r="CP86" s="556"/>
      <c r="CQ86" s="556"/>
      <c r="CR86" s="556"/>
      <c r="CS86" s="556"/>
      <c r="CT86" s="556"/>
      <c r="CU86" s="556"/>
      <c r="CV86" s="557">
        <f t="shared" si="7"/>
        <v>177368.28082191781</v>
      </c>
      <c r="CW86" s="557"/>
      <c r="CX86" s="557"/>
      <c r="CY86" s="557"/>
      <c r="CZ86" s="557"/>
      <c r="DA86" s="557"/>
      <c r="DB86" s="557"/>
      <c r="DC86" s="557"/>
      <c r="DD86" s="557"/>
      <c r="DE86" s="558"/>
    </row>
    <row r="87" spans="1:109" s="2" customFormat="1" ht="23.25" customHeight="1" x14ac:dyDescent="0.2">
      <c r="A87" s="540" t="s">
        <v>1214</v>
      </c>
      <c r="B87" s="541" t="s">
        <v>1214</v>
      </c>
      <c r="C87" s="541" t="s">
        <v>1214</v>
      </c>
      <c r="D87" s="541" t="s">
        <v>1214</v>
      </c>
      <c r="E87" s="541" t="s">
        <v>1214</v>
      </c>
      <c r="F87" s="541" t="s">
        <v>1214</v>
      </c>
      <c r="G87" s="541" t="s">
        <v>1214</v>
      </c>
      <c r="H87" s="541" t="s">
        <v>1214</v>
      </c>
      <c r="I87" s="541" t="s">
        <v>1214</v>
      </c>
      <c r="J87" s="541" t="s">
        <v>1214</v>
      </c>
      <c r="K87" s="541" t="s">
        <v>1214</v>
      </c>
      <c r="L87" s="541" t="s">
        <v>1214</v>
      </c>
      <c r="M87" s="541" t="s">
        <v>1214</v>
      </c>
      <c r="N87" s="541" t="s">
        <v>1214</v>
      </c>
      <c r="O87" s="542" t="s">
        <v>1214</v>
      </c>
      <c r="P87" s="525" t="s">
        <v>1229</v>
      </c>
      <c r="Q87" s="525"/>
      <c r="R87" s="525"/>
      <c r="S87" s="525"/>
      <c r="T87" s="525"/>
      <c r="U87" s="525"/>
      <c r="V87" s="525"/>
      <c r="W87" s="525"/>
      <c r="X87" s="525"/>
      <c r="Y87" s="525"/>
      <c r="Z87" s="525"/>
      <c r="AA87" s="525"/>
      <c r="AB87" s="525"/>
      <c r="AC87" s="525"/>
      <c r="AD87" s="526">
        <v>101</v>
      </c>
      <c r="AE87" s="526"/>
      <c r="AF87" s="526"/>
      <c r="AG87" s="527">
        <v>1</v>
      </c>
      <c r="AH87" s="527"/>
      <c r="AI87" s="527"/>
      <c r="AJ87" s="527"/>
      <c r="AK87" s="528">
        <v>12690.599999999999</v>
      </c>
      <c r="AL87" s="529">
        <v>12690.599999999999</v>
      </c>
      <c r="AM87" s="529">
        <v>12690.599999999999</v>
      </c>
      <c r="AN87" s="529">
        <v>12690.599999999999</v>
      </c>
      <c r="AO87" s="529">
        <v>12690.599999999999</v>
      </c>
      <c r="AP87" s="530">
        <v>12690.599999999999</v>
      </c>
      <c r="AQ87" s="531">
        <f t="shared" si="5"/>
        <v>152287.19999999998</v>
      </c>
      <c r="AR87" s="531"/>
      <c r="AS87" s="531"/>
      <c r="AT87" s="531"/>
      <c r="AU87" s="531"/>
      <c r="AV87" s="531"/>
      <c r="AW87" s="531"/>
      <c r="AX87" s="531"/>
      <c r="AY87" s="532"/>
      <c r="AZ87" s="533"/>
      <c r="BA87" s="533"/>
      <c r="BB87" s="533"/>
      <c r="BC87" s="533"/>
      <c r="BD87" s="533"/>
      <c r="BE87" s="533"/>
      <c r="BF87" s="534"/>
      <c r="BG87" s="535">
        <f t="shared" ref="BG87:BG150" si="8">AK87/30*5*AG87</f>
        <v>2115.0999999999995</v>
      </c>
      <c r="BH87" s="535"/>
      <c r="BI87" s="535"/>
      <c r="BJ87" s="535"/>
      <c r="BK87" s="535"/>
      <c r="BL87" s="535"/>
      <c r="BM87" s="535"/>
      <c r="BN87" s="535"/>
      <c r="BO87" s="536">
        <f t="shared" si="6"/>
        <v>20861.260273972603</v>
      </c>
      <c r="BP87" s="537"/>
      <c r="BQ87" s="537"/>
      <c r="BR87" s="537"/>
      <c r="BS87" s="537"/>
      <c r="BT87" s="537"/>
      <c r="BU87" s="537"/>
      <c r="BV87" s="538"/>
      <c r="BW87" s="535"/>
      <c r="BX87" s="535"/>
      <c r="BY87" s="535"/>
      <c r="BZ87" s="535"/>
      <c r="CA87" s="535"/>
      <c r="CB87" s="535"/>
      <c r="CC87" s="535"/>
      <c r="CD87" s="535"/>
      <c r="CE87" s="535"/>
      <c r="CF87" s="535"/>
      <c r="CG87" s="535"/>
      <c r="CH87" s="535"/>
      <c r="CI87" s="535"/>
      <c r="CJ87" s="535"/>
      <c r="CK87" s="535"/>
      <c r="CL87" s="535"/>
      <c r="CM87" s="535"/>
      <c r="CN87" s="535"/>
      <c r="CO87" s="535"/>
      <c r="CP87" s="535"/>
      <c r="CQ87" s="535"/>
      <c r="CR87" s="535"/>
      <c r="CS87" s="535"/>
      <c r="CT87" s="535"/>
      <c r="CU87" s="535"/>
      <c r="CV87" s="531">
        <f t="shared" si="7"/>
        <v>175263.5602739726</v>
      </c>
      <c r="CW87" s="531"/>
      <c r="CX87" s="531"/>
      <c r="CY87" s="531"/>
      <c r="CZ87" s="531"/>
      <c r="DA87" s="531"/>
      <c r="DB87" s="531"/>
      <c r="DC87" s="531"/>
      <c r="DD87" s="531"/>
      <c r="DE87" s="539"/>
    </row>
    <row r="88" spans="1:109" s="2" customFormat="1" ht="23.25" customHeight="1" x14ac:dyDescent="0.2">
      <c r="A88" s="540" t="s">
        <v>1215</v>
      </c>
      <c r="B88" s="541" t="s">
        <v>1215</v>
      </c>
      <c r="C88" s="541" t="s">
        <v>1215</v>
      </c>
      <c r="D88" s="541" t="s">
        <v>1215</v>
      </c>
      <c r="E88" s="541" t="s">
        <v>1215</v>
      </c>
      <c r="F88" s="541" t="s">
        <v>1215</v>
      </c>
      <c r="G88" s="541" t="s">
        <v>1215</v>
      </c>
      <c r="H88" s="541" t="s">
        <v>1215</v>
      </c>
      <c r="I88" s="541" t="s">
        <v>1215</v>
      </c>
      <c r="J88" s="541" t="s">
        <v>1215</v>
      </c>
      <c r="K88" s="541" t="s">
        <v>1215</v>
      </c>
      <c r="L88" s="541" t="s">
        <v>1215</v>
      </c>
      <c r="M88" s="541" t="s">
        <v>1215</v>
      </c>
      <c r="N88" s="541" t="s">
        <v>1215</v>
      </c>
      <c r="O88" s="542" t="s">
        <v>1215</v>
      </c>
      <c r="P88" s="525" t="s">
        <v>1229</v>
      </c>
      <c r="Q88" s="525"/>
      <c r="R88" s="525"/>
      <c r="S88" s="525"/>
      <c r="T88" s="525"/>
      <c r="U88" s="525"/>
      <c r="V88" s="525"/>
      <c r="W88" s="525"/>
      <c r="X88" s="525"/>
      <c r="Y88" s="525"/>
      <c r="Z88" s="525"/>
      <c r="AA88" s="525"/>
      <c r="AB88" s="525"/>
      <c r="AC88" s="525"/>
      <c r="AD88" s="526">
        <v>101</v>
      </c>
      <c r="AE88" s="526"/>
      <c r="AF88" s="526"/>
      <c r="AG88" s="527">
        <v>1</v>
      </c>
      <c r="AH88" s="527"/>
      <c r="AI88" s="527"/>
      <c r="AJ88" s="527"/>
      <c r="AK88" s="528">
        <v>9600</v>
      </c>
      <c r="AL88" s="529">
        <v>9600</v>
      </c>
      <c r="AM88" s="529">
        <v>9600</v>
      </c>
      <c r="AN88" s="529">
        <v>9600</v>
      </c>
      <c r="AO88" s="529">
        <v>9600</v>
      </c>
      <c r="AP88" s="530">
        <v>9600</v>
      </c>
      <c r="AQ88" s="531">
        <f t="shared" ref="AQ88:AQ96" si="9">AG88*AK88*12</f>
        <v>115200</v>
      </c>
      <c r="AR88" s="531"/>
      <c r="AS88" s="531"/>
      <c r="AT88" s="531"/>
      <c r="AU88" s="531"/>
      <c r="AV88" s="531"/>
      <c r="AW88" s="531"/>
      <c r="AX88" s="531"/>
      <c r="AY88" s="532"/>
      <c r="AZ88" s="533"/>
      <c r="BA88" s="533"/>
      <c r="BB88" s="533"/>
      <c r="BC88" s="533"/>
      <c r="BD88" s="533"/>
      <c r="BE88" s="533"/>
      <c r="BF88" s="534"/>
      <c r="BG88" s="535">
        <f t="shared" si="8"/>
        <v>1600</v>
      </c>
      <c r="BH88" s="535"/>
      <c r="BI88" s="535"/>
      <c r="BJ88" s="535"/>
      <c r="BK88" s="535"/>
      <c r="BL88" s="535"/>
      <c r="BM88" s="535"/>
      <c r="BN88" s="535"/>
      <c r="BO88" s="536">
        <f t="shared" ref="BO88:BO96" si="10">AQ88/365*50</f>
        <v>15780.82191780822</v>
      </c>
      <c r="BP88" s="537"/>
      <c r="BQ88" s="537"/>
      <c r="BR88" s="537"/>
      <c r="BS88" s="537"/>
      <c r="BT88" s="537"/>
      <c r="BU88" s="537"/>
      <c r="BV88" s="538"/>
      <c r="BW88" s="535"/>
      <c r="BX88" s="535"/>
      <c r="BY88" s="535"/>
      <c r="BZ88" s="535"/>
      <c r="CA88" s="535"/>
      <c r="CB88" s="535"/>
      <c r="CC88" s="535"/>
      <c r="CD88" s="535"/>
      <c r="CE88" s="535"/>
      <c r="CF88" s="535"/>
      <c r="CG88" s="535"/>
      <c r="CH88" s="535"/>
      <c r="CI88" s="535"/>
      <c r="CJ88" s="535"/>
      <c r="CK88" s="535"/>
      <c r="CL88" s="535"/>
      <c r="CM88" s="535"/>
      <c r="CN88" s="535"/>
      <c r="CO88" s="535"/>
      <c r="CP88" s="535"/>
      <c r="CQ88" s="535"/>
      <c r="CR88" s="535"/>
      <c r="CS88" s="535"/>
      <c r="CT88" s="535"/>
      <c r="CU88" s="535"/>
      <c r="CV88" s="531">
        <f t="shared" ref="CV88:CV96" si="11">SUM(AQ88:CU88)</f>
        <v>132580.82191780821</v>
      </c>
      <c r="CW88" s="531"/>
      <c r="CX88" s="531"/>
      <c r="CY88" s="531"/>
      <c r="CZ88" s="531"/>
      <c r="DA88" s="531"/>
      <c r="DB88" s="531"/>
      <c r="DC88" s="531"/>
      <c r="DD88" s="531"/>
      <c r="DE88" s="539"/>
    </row>
    <row r="89" spans="1:109" s="2" customFormat="1" ht="23.25" customHeight="1" x14ac:dyDescent="0.2">
      <c r="A89" s="540" t="s">
        <v>1216</v>
      </c>
      <c r="B89" s="541" t="s">
        <v>1216</v>
      </c>
      <c r="C89" s="541" t="s">
        <v>1216</v>
      </c>
      <c r="D89" s="541" t="s">
        <v>1216</v>
      </c>
      <c r="E89" s="541" t="s">
        <v>1216</v>
      </c>
      <c r="F89" s="541" t="s">
        <v>1216</v>
      </c>
      <c r="G89" s="541" t="s">
        <v>1216</v>
      </c>
      <c r="H89" s="541" t="s">
        <v>1216</v>
      </c>
      <c r="I89" s="541" t="s">
        <v>1216</v>
      </c>
      <c r="J89" s="541" t="s">
        <v>1216</v>
      </c>
      <c r="K89" s="541" t="s">
        <v>1216</v>
      </c>
      <c r="L89" s="541" t="s">
        <v>1216</v>
      </c>
      <c r="M89" s="541" t="s">
        <v>1216</v>
      </c>
      <c r="N89" s="541" t="s">
        <v>1216</v>
      </c>
      <c r="O89" s="542" t="s">
        <v>1216</v>
      </c>
      <c r="P89" s="525" t="s">
        <v>1229</v>
      </c>
      <c r="Q89" s="525"/>
      <c r="R89" s="525"/>
      <c r="S89" s="525"/>
      <c r="T89" s="525"/>
      <c r="U89" s="525"/>
      <c r="V89" s="525"/>
      <c r="W89" s="525"/>
      <c r="X89" s="525"/>
      <c r="Y89" s="525"/>
      <c r="Z89" s="525"/>
      <c r="AA89" s="525"/>
      <c r="AB89" s="525"/>
      <c r="AC89" s="525"/>
      <c r="AD89" s="526">
        <v>101</v>
      </c>
      <c r="AE89" s="526"/>
      <c r="AF89" s="526"/>
      <c r="AG89" s="527">
        <v>1</v>
      </c>
      <c r="AH89" s="527"/>
      <c r="AI89" s="527"/>
      <c r="AJ89" s="527"/>
      <c r="AK89" s="528">
        <v>6233.7</v>
      </c>
      <c r="AL89" s="529">
        <v>6233.7</v>
      </c>
      <c r="AM89" s="529">
        <v>6233.7</v>
      </c>
      <c r="AN89" s="529">
        <v>6233.7</v>
      </c>
      <c r="AO89" s="529">
        <v>6233.7</v>
      </c>
      <c r="AP89" s="530">
        <v>6233.7</v>
      </c>
      <c r="AQ89" s="531">
        <f t="shared" si="9"/>
        <v>74804.399999999994</v>
      </c>
      <c r="AR89" s="531"/>
      <c r="AS89" s="531"/>
      <c r="AT89" s="531"/>
      <c r="AU89" s="531"/>
      <c r="AV89" s="531"/>
      <c r="AW89" s="531"/>
      <c r="AX89" s="531"/>
      <c r="AY89" s="532"/>
      <c r="AZ89" s="533"/>
      <c r="BA89" s="533"/>
      <c r="BB89" s="533"/>
      <c r="BC89" s="533"/>
      <c r="BD89" s="533"/>
      <c r="BE89" s="533"/>
      <c r="BF89" s="534"/>
      <c r="BG89" s="535">
        <f t="shared" si="8"/>
        <v>1038.95</v>
      </c>
      <c r="BH89" s="535"/>
      <c r="BI89" s="535"/>
      <c r="BJ89" s="535"/>
      <c r="BK89" s="535"/>
      <c r="BL89" s="535"/>
      <c r="BM89" s="535"/>
      <c r="BN89" s="535"/>
      <c r="BO89" s="536">
        <f t="shared" si="10"/>
        <v>10247.17808219178</v>
      </c>
      <c r="BP89" s="537"/>
      <c r="BQ89" s="537"/>
      <c r="BR89" s="537"/>
      <c r="BS89" s="537"/>
      <c r="BT89" s="537"/>
      <c r="BU89" s="537"/>
      <c r="BV89" s="538"/>
      <c r="BW89" s="535"/>
      <c r="BX89" s="535"/>
      <c r="BY89" s="535"/>
      <c r="BZ89" s="535"/>
      <c r="CA89" s="535"/>
      <c r="CB89" s="535"/>
      <c r="CC89" s="535"/>
      <c r="CD89" s="535"/>
      <c r="CE89" s="535"/>
      <c r="CF89" s="535"/>
      <c r="CG89" s="535"/>
      <c r="CH89" s="535"/>
      <c r="CI89" s="535"/>
      <c r="CJ89" s="535"/>
      <c r="CK89" s="535"/>
      <c r="CL89" s="535"/>
      <c r="CM89" s="535"/>
      <c r="CN89" s="535"/>
      <c r="CO89" s="535"/>
      <c r="CP89" s="535"/>
      <c r="CQ89" s="535"/>
      <c r="CR89" s="535"/>
      <c r="CS89" s="535"/>
      <c r="CT89" s="535"/>
      <c r="CU89" s="535"/>
      <c r="CV89" s="531">
        <f t="shared" si="11"/>
        <v>86090.528082191769</v>
      </c>
      <c r="CW89" s="531"/>
      <c r="CX89" s="531"/>
      <c r="CY89" s="531"/>
      <c r="CZ89" s="531"/>
      <c r="DA89" s="531"/>
      <c r="DB89" s="531"/>
      <c r="DC89" s="531"/>
      <c r="DD89" s="531"/>
      <c r="DE89" s="539"/>
    </row>
    <row r="90" spans="1:109" s="2" customFormat="1" ht="27" customHeight="1" x14ac:dyDescent="0.2">
      <c r="A90" s="560" t="s">
        <v>1217</v>
      </c>
      <c r="B90" s="544" t="s">
        <v>1217</v>
      </c>
      <c r="C90" s="544" t="s">
        <v>1217</v>
      </c>
      <c r="D90" s="544" t="s">
        <v>1217</v>
      </c>
      <c r="E90" s="544" t="s">
        <v>1217</v>
      </c>
      <c r="F90" s="544" t="s">
        <v>1217</v>
      </c>
      <c r="G90" s="544" t="s">
        <v>1217</v>
      </c>
      <c r="H90" s="544" t="s">
        <v>1217</v>
      </c>
      <c r="I90" s="544" t="s">
        <v>1217</v>
      </c>
      <c r="J90" s="544" t="s">
        <v>1217</v>
      </c>
      <c r="K90" s="544" t="s">
        <v>1217</v>
      </c>
      <c r="L90" s="544" t="s">
        <v>1217</v>
      </c>
      <c r="M90" s="544" t="s">
        <v>1217</v>
      </c>
      <c r="N90" s="544" t="s">
        <v>1217</v>
      </c>
      <c r="O90" s="545" t="s">
        <v>1217</v>
      </c>
      <c r="P90" s="525" t="s">
        <v>1229</v>
      </c>
      <c r="Q90" s="525"/>
      <c r="R90" s="525"/>
      <c r="S90" s="525"/>
      <c r="T90" s="525"/>
      <c r="U90" s="525"/>
      <c r="V90" s="525"/>
      <c r="W90" s="525"/>
      <c r="X90" s="525"/>
      <c r="Y90" s="525"/>
      <c r="Z90" s="525"/>
      <c r="AA90" s="525"/>
      <c r="AB90" s="525"/>
      <c r="AC90" s="525"/>
      <c r="AD90" s="526">
        <v>101</v>
      </c>
      <c r="AE90" s="526"/>
      <c r="AF90" s="526"/>
      <c r="AG90" s="527">
        <v>1</v>
      </c>
      <c r="AH90" s="527"/>
      <c r="AI90" s="527"/>
      <c r="AJ90" s="527"/>
      <c r="AK90" s="528">
        <v>7160.0999999999995</v>
      </c>
      <c r="AL90" s="529">
        <v>7160.0999999999995</v>
      </c>
      <c r="AM90" s="529">
        <v>7160.0999999999995</v>
      </c>
      <c r="AN90" s="529">
        <v>7160.0999999999995</v>
      </c>
      <c r="AO90" s="529">
        <v>7160.0999999999995</v>
      </c>
      <c r="AP90" s="530">
        <v>7160.0999999999995</v>
      </c>
      <c r="AQ90" s="531">
        <f t="shared" si="9"/>
        <v>85921.2</v>
      </c>
      <c r="AR90" s="531"/>
      <c r="AS90" s="531"/>
      <c r="AT90" s="531"/>
      <c r="AU90" s="531"/>
      <c r="AV90" s="531"/>
      <c r="AW90" s="531"/>
      <c r="AX90" s="531"/>
      <c r="AY90" s="532"/>
      <c r="AZ90" s="533"/>
      <c r="BA90" s="533"/>
      <c r="BB90" s="533"/>
      <c r="BC90" s="533"/>
      <c r="BD90" s="533"/>
      <c r="BE90" s="533"/>
      <c r="BF90" s="534"/>
      <c r="BG90" s="535">
        <f t="shared" si="8"/>
        <v>1193.3499999999999</v>
      </c>
      <c r="BH90" s="535"/>
      <c r="BI90" s="535"/>
      <c r="BJ90" s="535"/>
      <c r="BK90" s="535"/>
      <c r="BL90" s="535"/>
      <c r="BM90" s="535"/>
      <c r="BN90" s="535"/>
      <c r="BO90" s="536">
        <f t="shared" si="10"/>
        <v>11770.027397260274</v>
      </c>
      <c r="BP90" s="537"/>
      <c r="BQ90" s="537"/>
      <c r="BR90" s="537"/>
      <c r="BS90" s="537"/>
      <c r="BT90" s="537"/>
      <c r="BU90" s="537"/>
      <c r="BV90" s="538"/>
      <c r="BW90" s="535"/>
      <c r="BX90" s="535"/>
      <c r="BY90" s="535"/>
      <c r="BZ90" s="535"/>
      <c r="CA90" s="535"/>
      <c r="CB90" s="535"/>
      <c r="CC90" s="535"/>
      <c r="CD90" s="535"/>
      <c r="CE90" s="535"/>
      <c r="CF90" s="535"/>
      <c r="CG90" s="535"/>
      <c r="CH90" s="535"/>
      <c r="CI90" s="535"/>
      <c r="CJ90" s="535"/>
      <c r="CK90" s="535"/>
      <c r="CL90" s="535"/>
      <c r="CM90" s="535"/>
      <c r="CN90" s="535"/>
      <c r="CO90" s="535"/>
      <c r="CP90" s="535"/>
      <c r="CQ90" s="535"/>
      <c r="CR90" s="535"/>
      <c r="CS90" s="535"/>
      <c r="CT90" s="535"/>
      <c r="CU90" s="535"/>
      <c r="CV90" s="531">
        <f t="shared" si="11"/>
        <v>98884.577397260276</v>
      </c>
      <c r="CW90" s="531"/>
      <c r="CX90" s="531"/>
      <c r="CY90" s="531"/>
      <c r="CZ90" s="531"/>
      <c r="DA90" s="531"/>
      <c r="DB90" s="531"/>
      <c r="DC90" s="531"/>
      <c r="DD90" s="531"/>
      <c r="DE90" s="539"/>
    </row>
    <row r="91" spans="1:109" s="2" customFormat="1" ht="23.25" customHeight="1" x14ac:dyDescent="0.2">
      <c r="A91" s="523" t="s">
        <v>1148</v>
      </c>
      <c r="B91" s="524" t="s">
        <v>1148</v>
      </c>
      <c r="C91" s="524" t="s">
        <v>1148</v>
      </c>
      <c r="D91" s="524" t="s">
        <v>1148</v>
      </c>
      <c r="E91" s="524" t="s">
        <v>1148</v>
      </c>
      <c r="F91" s="524" t="s">
        <v>1148</v>
      </c>
      <c r="G91" s="524" t="s">
        <v>1148</v>
      </c>
      <c r="H91" s="524" t="s">
        <v>1148</v>
      </c>
      <c r="I91" s="524" t="s">
        <v>1148</v>
      </c>
      <c r="J91" s="524" t="s">
        <v>1148</v>
      </c>
      <c r="K91" s="524" t="s">
        <v>1148</v>
      </c>
      <c r="L91" s="524" t="s">
        <v>1148</v>
      </c>
      <c r="M91" s="524" t="s">
        <v>1148</v>
      </c>
      <c r="N91" s="524" t="s">
        <v>1148</v>
      </c>
      <c r="O91" s="524" t="s">
        <v>1148</v>
      </c>
      <c r="P91" s="525" t="s">
        <v>1228</v>
      </c>
      <c r="Q91" s="525"/>
      <c r="R91" s="525"/>
      <c r="S91" s="525"/>
      <c r="T91" s="525"/>
      <c r="U91" s="525"/>
      <c r="V91" s="525"/>
      <c r="W91" s="525"/>
      <c r="X91" s="525"/>
      <c r="Y91" s="525"/>
      <c r="Z91" s="525"/>
      <c r="AA91" s="525"/>
      <c r="AB91" s="525"/>
      <c r="AC91" s="525"/>
      <c r="AD91" s="526">
        <v>101</v>
      </c>
      <c r="AE91" s="526"/>
      <c r="AF91" s="526"/>
      <c r="AG91" s="527">
        <v>1</v>
      </c>
      <c r="AH91" s="527"/>
      <c r="AI91" s="527"/>
      <c r="AJ91" s="527"/>
      <c r="AK91" s="528">
        <v>10764</v>
      </c>
      <c r="AL91" s="529">
        <v>10764</v>
      </c>
      <c r="AM91" s="529">
        <v>10764</v>
      </c>
      <c r="AN91" s="529">
        <v>10764</v>
      </c>
      <c r="AO91" s="529">
        <v>10764</v>
      </c>
      <c r="AP91" s="530">
        <v>10764</v>
      </c>
      <c r="AQ91" s="531">
        <f t="shared" si="9"/>
        <v>129168</v>
      </c>
      <c r="AR91" s="531"/>
      <c r="AS91" s="531"/>
      <c r="AT91" s="531"/>
      <c r="AU91" s="531"/>
      <c r="AV91" s="531"/>
      <c r="AW91" s="531"/>
      <c r="AX91" s="531"/>
      <c r="AY91" s="532"/>
      <c r="AZ91" s="533"/>
      <c r="BA91" s="533"/>
      <c r="BB91" s="533"/>
      <c r="BC91" s="533"/>
      <c r="BD91" s="533"/>
      <c r="BE91" s="533"/>
      <c r="BF91" s="534"/>
      <c r="BG91" s="535">
        <f t="shared" si="8"/>
        <v>1794</v>
      </c>
      <c r="BH91" s="535"/>
      <c r="BI91" s="535"/>
      <c r="BJ91" s="535"/>
      <c r="BK91" s="535"/>
      <c r="BL91" s="535"/>
      <c r="BM91" s="535"/>
      <c r="BN91" s="535"/>
      <c r="BO91" s="536">
        <f t="shared" si="10"/>
        <v>17694.246575342466</v>
      </c>
      <c r="BP91" s="537"/>
      <c r="BQ91" s="537"/>
      <c r="BR91" s="537"/>
      <c r="BS91" s="537"/>
      <c r="BT91" s="537"/>
      <c r="BU91" s="537"/>
      <c r="BV91" s="538"/>
      <c r="BW91" s="535"/>
      <c r="BX91" s="535"/>
      <c r="BY91" s="535"/>
      <c r="BZ91" s="535"/>
      <c r="CA91" s="535"/>
      <c r="CB91" s="535"/>
      <c r="CC91" s="535"/>
      <c r="CD91" s="535"/>
      <c r="CE91" s="535"/>
      <c r="CF91" s="535"/>
      <c r="CG91" s="535"/>
      <c r="CH91" s="535"/>
      <c r="CI91" s="535"/>
      <c r="CJ91" s="535"/>
      <c r="CK91" s="535"/>
      <c r="CL91" s="535"/>
      <c r="CM91" s="535"/>
      <c r="CN91" s="535"/>
      <c r="CO91" s="535"/>
      <c r="CP91" s="535"/>
      <c r="CQ91" s="535"/>
      <c r="CR91" s="535"/>
      <c r="CS91" s="535"/>
      <c r="CT91" s="535"/>
      <c r="CU91" s="535"/>
      <c r="CV91" s="531">
        <f t="shared" si="11"/>
        <v>148656.24657534246</v>
      </c>
      <c r="CW91" s="531"/>
      <c r="CX91" s="531"/>
      <c r="CY91" s="531"/>
      <c r="CZ91" s="531"/>
      <c r="DA91" s="531"/>
      <c r="DB91" s="531"/>
      <c r="DC91" s="531"/>
      <c r="DD91" s="531"/>
      <c r="DE91" s="539"/>
    </row>
    <row r="92" spans="1:109" s="2" customFormat="1" ht="23.25" customHeight="1" x14ac:dyDescent="0.2">
      <c r="A92" s="523" t="s">
        <v>1218</v>
      </c>
      <c r="B92" s="524" t="s">
        <v>1218</v>
      </c>
      <c r="C92" s="524" t="s">
        <v>1218</v>
      </c>
      <c r="D92" s="524" t="s">
        <v>1218</v>
      </c>
      <c r="E92" s="524" t="s">
        <v>1218</v>
      </c>
      <c r="F92" s="524" t="s">
        <v>1218</v>
      </c>
      <c r="G92" s="524" t="s">
        <v>1218</v>
      </c>
      <c r="H92" s="524" t="s">
        <v>1218</v>
      </c>
      <c r="I92" s="524" t="s">
        <v>1218</v>
      </c>
      <c r="J92" s="524" t="s">
        <v>1218</v>
      </c>
      <c r="K92" s="524" t="s">
        <v>1218</v>
      </c>
      <c r="L92" s="524" t="s">
        <v>1218</v>
      </c>
      <c r="M92" s="524" t="s">
        <v>1218</v>
      </c>
      <c r="N92" s="524" t="s">
        <v>1218</v>
      </c>
      <c r="O92" s="524" t="s">
        <v>1218</v>
      </c>
      <c r="P92" s="525" t="s">
        <v>1228</v>
      </c>
      <c r="Q92" s="525"/>
      <c r="R92" s="525"/>
      <c r="S92" s="525"/>
      <c r="T92" s="525"/>
      <c r="U92" s="525"/>
      <c r="V92" s="525"/>
      <c r="W92" s="525"/>
      <c r="X92" s="525"/>
      <c r="Y92" s="525"/>
      <c r="Z92" s="525"/>
      <c r="AA92" s="525"/>
      <c r="AB92" s="525"/>
      <c r="AC92" s="525"/>
      <c r="AD92" s="526">
        <v>101</v>
      </c>
      <c r="AE92" s="526"/>
      <c r="AF92" s="526"/>
      <c r="AG92" s="527">
        <v>2</v>
      </c>
      <c r="AH92" s="527"/>
      <c r="AI92" s="527"/>
      <c r="AJ92" s="527"/>
      <c r="AK92" s="528">
        <v>6233.7</v>
      </c>
      <c r="AL92" s="529">
        <v>6233.7</v>
      </c>
      <c r="AM92" s="529">
        <v>6233.7</v>
      </c>
      <c r="AN92" s="529">
        <v>6233.7</v>
      </c>
      <c r="AO92" s="529">
        <v>6233.7</v>
      </c>
      <c r="AP92" s="530">
        <v>6233.7</v>
      </c>
      <c r="AQ92" s="531">
        <f t="shared" si="9"/>
        <v>149608.79999999999</v>
      </c>
      <c r="AR92" s="531"/>
      <c r="AS92" s="531"/>
      <c r="AT92" s="531"/>
      <c r="AU92" s="531"/>
      <c r="AV92" s="531"/>
      <c r="AW92" s="531"/>
      <c r="AX92" s="531"/>
      <c r="AY92" s="532"/>
      <c r="AZ92" s="533"/>
      <c r="BA92" s="533"/>
      <c r="BB92" s="533"/>
      <c r="BC92" s="533"/>
      <c r="BD92" s="533"/>
      <c r="BE92" s="533"/>
      <c r="BF92" s="534"/>
      <c r="BG92" s="535">
        <f t="shared" si="8"/>
        <v>2077.9</v>
      </c>
      <c r="BH92" s="535"/>
      <c r="BI92" s="535"/>
      <c r="BJ92" s="535"/>
      <c r="BK92" s="535"/>
      <c r="BL92" s="535"/>
      <c r="BM92" s="535"/>
      <c r="BN92" s="535"/>
      <c r="BO92" s="536">
        <f t="shared" si="10"/>
        <v>20494.35616438356</v>
      </c>
      <c r="BP92" s="537"/>
      <c r="BQ92" s="537"/>
      <c r="BR92" s="537"/>
      <c r="BS92" s="537"/>
      <c r="BT92" s="537"/>
      <c r="BU92" s="537"/>
      <c r="BV92" s="538"/>
      <c r="BW92" s="535"/>
      <c r="BX92" s="535"/>
      <c r="BY92" s="535"/>
      <c r="BZ92" s="535"/>
      <c r="CA92" s="535"/>
      <c r="CB92" s="535"/>
      <c r="CC92" s="535"/>
      <c r="CD92" s="535"/>
      <c r="CE92" s="535"/>
      <c r="CF92" s="535"/>
      <c r="CG92" s="535"/>
      <c r="CH92" s="535"/>
      <c r="CI92" s="535"/>
      <c r="CJ92" s="535"/>
      <c r="CK92" s="535"/>
      <c r="CL92" s="535"/>
      <c r="CM92" s="535"/>
      <c r="CN92" s="535"/>
      <c r="CO92" s="535"/>
      <c r="CP92" s="535"/>
      <c r="CQ92" s="535"/>
      <c r="CR92" s="535"/>
      <c r="CS92" s="535"/>
      <c r="CT92" s="535"/>
      <c r="CU92" s="535"/>
      <c r="CV92" s="531">
        <f t="shared" si="11"/>
        <v>172181.05616438354</v>
      </c>
      <c r="CW92" s="531"/>
      <c r="CX92" s="531"/>
      <c r="CY92" s="531"/>
      <c r="CZ92" s="531"/>
      <c r="DA92" s="531"/>
      <c r="DB92" s="531"/>
      <c r="DC92" s="531"/>
      <c r="DD92" s="531"/>
      <c r="DE92" s="539"/>
    </row>
    <row r="93" spans="1:109" s="2" customFormat="1" ht="23.25" customHeight="1" x14ac:dyDescent="0.2">
      <c r="A93" s="523" t="s">
        <v>1219</v>
      </c>
      <c r="B93" s="524" t="s">
        <v>1219</v>
      </c>
      <c r="C93" s="524" t="s">
        <v>1219</v>
      </c>
      <c r="D93" s="524" t="s">
        <v>1219</v>
      </c>
      <c r="E93" s="524" t="s">
        <v>1219</v>
      </c>
      <c r="F93" s="524" t="s">
        <v>1219</v>
      </c>
      <c r="G93" s="524" t="s">
        <v>1219</v>
      </c>
      <c r="H93" s="524" t="s">
        <v>1219</v>
      </c>
      <c r="I93" s="524" t="s">
        <v>1219</v>
      </c>
      <c r="J93" s="524" t="s">
        <v>1219</v>
      </c>
      <c r="K93" s="524" t="s">
        <v>1219</v>
      </c>
      <c r="L93" s="524" t="s">
        <v>1219</v>
      </c>
      <c r="M93" s="524" t="s">
        <v>1219</v>
      </c>
      <c r="N93" s="524" t="s">
        <v>1219</v>
      </c>
      <c r="O93" s="524" t="s">
        <v>1219</v>
      </c>
      <c r="P93" s="525" t="s">
        <v>1228</v>
      </c>
      <c r="Q93" s="525"/>
      <c r="R93" s="525"/>
      <c r="S93" s="525"/>
      <c r="T93" s="525"/>
      <c r="U93" s="525"/>
      <c r="V93" s="525"/>
      <c r="W93" s="525"/>
      <c r="X93" s="525"/>
      <c r="Y93" s="525"/>
      <c r="Z93" s="525"/>
      <c r="AA93" s="525"/>
      <c r="AB93" s="525"/>
      <c r="AC93" s="525"/>
      <c r="AD93" s="526">
        <v>101</v>
      </c>
      <c r="AE93" s="526"/>
      <c r="AF93" s="526"/>
      <c r="AG93" s="527">
        <v>1</v>
      </c>
      <c r="AH93" s="527"/>
      <c r="AI93" s="527"/>
      <c r="AJ93" s="527"/>
      <c r="AK93" s="528">
        <v>6233.7</v>
      </c>
      <c r="AL93" s="529">
        <v>6233.7</v>
      </c>
      <c r="AM93" s="529">
        <v>6233.7</v>
      </c>
      <c r="AN93" s="529">
        <v>6233.7</v>
      </c>
      <c r="AO93" s="529">
        <v>6233.7</v>
      </c>
      <c r="AP93" s="530">
        <v>6233.7</v>
      </c>
      <c r="AQ93" s="531">
        <f t="shared" si="9"/>
        <v>74804.399999999994</v>
      </c>
      <c r="AR93" s="531"/>
      <c r="AS93" s="531"/>
      <c r="AT93" s="531"/>
      <c r="AU93" s="531"/>
      <c r="AV93" s="531"/>
      <c r="AW93" s="531"/>
      <c r="AX93" s="531"/>
      <c r="AY93" s="532"/>
      <c r="AZ93" s="533"/>
      <c r="BA93" s="533"/>
      <c r="BB93" s="533"/>
      <c r="BC93" s="533"/>
      <c r="BD93" s="533"/>
      <c r="BE93" s="533"/>
      <c r="BF93" s="534"/>
      <c r="BG93" s="535">
        <f t="shared" si="8"/>
        <v>1038.95</v>
      </c>
      <c r="BH93" s="535"/>
      <c r="BI93" s="535"/>
      <c r="BJ93" s="535"/>
      <c r="BK93" s="535"/>
      <c r="BL93" s="535"/>
      <c r="BM93" s="535"/>
      <c r="BN93" s="535"/>
      <c r="BO93" s="536">
        <f t="shared" si="10"/>
        <v>10247.17808219178</v>
      </c>
      <c r="BP93" s="537"/>
      <c r="BQ93" s="537"/>
      <c r="BR93" s="537"/>
      <c r="BS93" s="537"/>
      <c r="BT93" s="537"/>
      <c r="BU93" s="537"/>
      <c r="BV93" s="538"/>
      <c r="BW93" s="535"/>
      <c r="BX93" s="535"/>
      <c r="BY93" s="535"/>
      <c r="BZ93" s="535"/>
      <c r="CA93" s="535"/>
      <c r="CB93" s="535"/>
      <c r="CC93" s="535"/>
      <c r="CD93" s="535"/>
      <c r="CE93" s="535"/>
      <c r="CF93" s="535"/>
      <c r="CG93" s="535"/>
      <c r="CH93" s="535"/>
      <c r="CI93" s="535"/>
      <c r="CJ93" s="535"/>
      <c r="CK93" s="535"/>
      <c r="CL93" s="535"/>
      <c r="CM93" s="535"/>
      <c r="CN93" s="535"/>
      <c r="CO93" s="535"/>
      <c r="CP93" s="535"/>
      <c r="CQ93" s="535"/>
      <c r="CR93" s="535"/>
      <c r="CS93" s="535"/>
      <c r="CT93" s="535"/>
      <c r="CU93" s="535"/>
      <c r="CV93" s="531">
        <f t="shared" si="11"/>
        <v>86090.528082191769</v>
      </c>
      <c r="CW93" s="531"/>
      <c r="CX93" s="531"/>
      <c r="CY93" s="531"/>
      <c r="CZ93" s="531"/>
      <c r="DA93" s="531"/>
      <c r="DB93" s="531"/>
      <c r="DC93" s="531"/>
      <c r="DD93" s="531"/>
      <c r="DE93" s="539"/>
    </row>
    <row r="94" spans="1:109" s="2" customFormat="1" ht="23.25" customHeight="1" x14ac:dyDescent="0.2">
      <c r="A94" s="523" t="s">
        <v>1220</v>
      </c>
      <c r="B94" s="524" t="s">
        <v>1220</v>
      </c>
      <c r="C94" s="524" t="s">
        <v>1220</v>
      </c>
      <c r="D94" s="524" t="s">
        <v>1220</v>
      </c>
      <c r="E94" s="524" t="s">
        <v>1220</v>
      </c>
      <c r="F94" s="524" t="s">
        <v>1220</v>
      </c>
      <c r="G94" s="524" t="s">
        <v>1220</v>
      </c>
      <c r="H94" s="524" t="s">
        <v>1220</v>
      </c>
      <c r="I94" s="524" t="s">
        <v>1220</v>
      </c>
      <c r="J94" s="524" t="s">
        <v>1220</v>
      </c>
      <c r="K94" s="524" t="s">
        <v>1220</v>
      </c>
      <c r="L94" s="524" t="s">
        <v>1220</v>
      </c>
      <c r="M94" s="524" t="s">
        <v>1220</v>
      </c>
      <c r="N94" s="524" t="s">
        <v>1220</v>
      </c>
      <c r="O94" s="524" t="s">
        <v>1220</v>
      </c>
      <c r="P94" s="525" t="s">
        <v>1228</v>
      </c>
      <c r="Q94" s="525"/>
      <c r="R94" s="525"/>
      <c r="S94" s="525"/>
      <c r="T94" s="525"/>
      <c r="U94" s="525"/>
      <c r="V94" s="525"/>
      <c r="W94" s="525"/>
      <c r="X94" s="525"/>
      <c r="Y94" s="525"/>
      <c r="Z94" s="525"/>
      <c r="AA94" s="525"/>
      <c r="AB94" s="525"/>
      <c r="AC94" s="525"/>
      <c r="AD94" s="526">
        <v>101</v>
      </c>
      <c r="AE94" s="526"/>
      <c r="AF94" s="526"/>
      <c r="AG94" s="527">
        <v>1</v>
      </c>
      <c r="AH94" s="527"/>
      <c r="AI94" s="527"/>
      <c r="AJ94" s="527"/>
      <c r="AK94" s="528">
        <v>6233.7</v>
      </c>
      <c r="AL94" s="529">
        <v>6233.7</v>
      </c>
      <c r="AM94" s="529">
        <v>6233.7</v>
      </c>
      <c r="AN94" s="529">
        <v>6233.7</v>
      </c>
      <c r="AO94" s="529">
        <v>6233.7</v>
      </c>
      <c r="AP94" s="530">
        <v>6233.7</v>
      </c>
      <c r="AQ94" s="531">
        <f t="shared" si="9"/>
        <v>74804.399999999994</v>
      </c>
      <c r="AR94" s="531"/>
      <c r="AS94" s="531"/>
      <c r="AT94" s="531"/>
      <c r="AU94" s="531"/>
      <c r="AV94" s="531"/>
      <c r="AW94" s="531"/>
      <c r="AX94" s="531"/>
      <c r="AY94" s="532"/>
      <c r="AZ94" s="533"/>
      <c r="BA94" s="533"/>
      <c r="BB94" s="533"/>
      <c r="BC94" s="533"/>
      <c r="BD94" s="533"/>
      <c r="BE94" s="533"/>
      <c r="BF94" s="534"/>
      <c r="BG94" s="535">
        <f t="shared" si="8"/>
        <v>1038.95</v>
      </c>
      <c r="BH94" s="535"/>
      <c r="BI94" s="535"/>
      <c r="BJ94" s="535"/>
      <c r="BK94" s="535"/>
      <c r="BL94" s="535"/>
      <c r="BM94" s="535"/>
      <c r="BN94" s="535"/>
      <c r="BO94" s="536">
        <f t="shared" si="10"/>
        <v>10247.17808219178</v>
      </c>
      <c r="BP94" s="537"/>
      <c r="BQ94" s="537"/>
      <c r="BR94" s="537"/>
      <c r="BS94" s="537"/>
      <c r="BT94" s="537"/>
      <c r="BU94" s="537"/>
      <c r="BV94" s="538"/>
      <c r="BW94" s="535"/>
      <c r="BX94" s="535"/>
      <c r="BY94" s="535"/>
      <c r="BZ94" s="535"/>
      <c r="CA94" s="535"/>
      <c r="CB94" s="535"/>
      <c r="CC94" s="535"/>
      <c r="CD94" s="535"/>
      <c r="CE94" s="535"/>
      <c r="CF94" s="535"/>
      <c r="CG94" s="535"/>
      <c r="CH94" s="535"/>
      <c r="CI94" s="535"/>
      <c r="CJ94" s="535"/>
      <c r="CK94" s="535"/>
      <c r="CL94" s="535"/>
      <c r="CM94" s="535"/>
      <c r="CN94" s="535"/>
      <c r="CO94" s="535"/>
      <c r="CP94" s="535"/>
      <c r="CQ94" s="535"/>
      <c r="CR94" s="535"/>
      <c r="CS94" s="535"/>
      <c r="CT94" s="535"/>
      <c r="CU94" s="535"/>
      <c r="CV94" s="531">
        <f t="shared" si="11"/>
        <v>86090.528082191769</v>
      </c>
      <c r="CW94" s="531"/>
      <c r="CX94" s="531"/>
      <c r="CY94" s="531"/>
      <c r="CZ94" s="531"/>
      <c r="DA94" s="531"/>
      <c r="DB94" s="531"/>
      <c r="DC94" s="531"/>
      <c r="DD94" s="531"/>
      <c r="DE94" s="539"/>
    </row>
    <row r="95" spans="1:109" s="2" customFormat="1" ht="23.25" customHeight="1" x14ac:dyDescent="0.2">
      <c r="A95" s="523" t="s">
        <v>1221</v>
      </c>
      <c r="B95" s="524" t="s">
        <v>1221</v>
      </c>
      <c r="C95" s="524" t="s">
        <v>1221</v>
      </c>
      <c r="D95" s="524" t="s">
        <v>1221</v>
      </c>
      <c r="E95" s="524" t="s">
        <v>1221</v>
      </c>
      <c r="F95" s="524" t="s">
        <v>1221</v>
      </c>
      <c r="G95" s="524" t="s">
        <v>1221</v>
      </c>
      <c r="H95" s="524" t="s">
        <v>1221</v>
      </c>
      <c r="I95" s="524" t="s">
        <v>1221</v>
      </c>
      <c r="J95" s="524" t="s">
        <v>1221</v>
      </c>
      <c r="K95" s="524" t="s">
        <v>1221</v>
      </c>
      <c r="L95" s="524" t="s">
        <v>1221</v>
      </c>
      <c r="M95" s="524" t="s">
        <v>1221</v>
      </c>
      <c r="N95" s="524" t="s">
        <v>1221</v>
      </c>
      <c r="O95" s="524" t="s">
        <v>1221</v>
      </c>
      <c r="P95" s="525" t="s">
        <v>1228</v>
      </c>
      <c r="Q95" s="525"/>
      <c r="R95" s="525"/>
      <c r="S95" s="525"/>
      <c r="T95" s="525"/>
      <c r="U95" s="525"/>
      <c r="V95" s="525"/>
      <c r="W95" s="525"/>
      <c r="X95" s="525"/>
      <c r="Y95" s="525"/>
      <c r="Z95" s="525"/>
      <c r="AA95" s="525"/>
      <c r="AB95" s="525"/>
      <c r="AC95" s="525"/>
      <c r="AD95" s="526">
        <v>101</v>
      </c>
      <c r="AE95" s="526"/>
      <c r="AF95" s="526"/>
      <c r="AG95" s="527">
        <v>1</v>
      </c>
      <c r="AH95" s="527"/>
      <c r="AI95" s="527"/>
      <c r="AJ95" s="527"/>
      <c r="AK95" s="528">
        <v>5515.8</v>
      </c>
      <c r="AL95" s="529">
        <v>5515.8</v>
      </c>
      <c r="AM95" s="529">
        <v>5515.8</v>
      </c>
      <c r="AN95" s="529">
        <v>5515.8</v>
      </c>
      <c r="AO95" s="529">
        <v>5515.8</v>
      </c>
      <c r="AP95" s="530">
        <v>5515.8</v>
      </c>
      <c r="AQ95" s="531">
        <f t="shared" si="9"/>
        <v>66189.600000000006</v>
      </c>
      <c r="AR95" s="531"/>
      <c r="AS95" s="531"/>
      <c r="AT95" s="531"/>
      <c r="AU95" s="531"/>
      <c r="AV95" s="531"/>
      <c r="AW95" s="531"/>
      <c r="AX95" s="531"/>
      <c r="AY95" s="532"/>
      <c r="AZ95" s="533"/>
      <c r="BA95" s="533"/>
      <c r="BB95" s="533"/>
      <c r="BC95" s="533"/>
      <c r="BD95" s="533"/>
      <c r="BE95" s="533"/>
      <c r="BF95" s="534"/>
      <c r="BG95" s="535">
        <f t="shared" si="8"/>
        <v>919.30000000000007</v>
      </c>
      <c r="BH95" s="535"/>
      <c r="BI95" s="535"/>
      <c r="BJ95" s="535"/>
      <c r="BK95" s="535"/>
      <c r="BL95" s="535"/>
      <c r="BM95" s="535"/>
      <c r="BN95" s="535"/>
      <c r="BO95" s="536">
        <f t="shared" si="10"/>
        <v>9067.0684931506858</v>
      </c>
      <c r="BP95" s="537"/>
      <c r="BQ95" s="537"/>
      <c r="BR95" s="537"/>
      <c r="BS95" s="537"/>
      <c r="BT95" s="537"/>
      <c r="BU95" s="537"/>
      <c r="BV95" s="538"/>
      <c r="BW95" s="535"/>
      <c r="BX95" s="535"/>
      <c r="BY95" s="535"/>
      <c r="BZ95" s="535"/>
      <c r="CA95" s="535"/>
      <c r="CB95" s="535"/>
      <c r="CC95" s="535"/>
      <c r="CD95" s="535"/>
      <c r="CE95" s="535"/>
      <c r="CF95" s="535"/>
      <c r="CG95" s="535"/>
      <c r="CH95" s="535"/>
      <c r="CI95" s="535"/>
      <c r="CJ95" s="535"/>
      <c r="CK95" s="535"/>
      <c r="CL95" s="535"/>
      <c r="CM95" s="535"/>
      <c r="CN95" s="535"/>
      <c r="CO95" s="535"/>
      <c r="CP95" s="535"/>
      <c r="CQ95" s="535"/>
      <c r="CR95" s="535"/>
      <c r="CS95" s="535"/>
      <c r="CT95" s="535"/>
      <c r="CU95" s="535"/>
      <c r="CV95" s="531">
        <f t="shared" si="11"/>
        <v>76175.968493150693</v>
      </c>
      <c r="CW95" s="531"/>
      <c r="CX95" s="531"/>
      <c r="CY95" s="531"/>
      <c r="CZ95" s="531"/>
      <c r="DA95" s="531"/>
      <c r="DB95" s="531"/>
      <c r="DC95" s="531"/>
      <c r="DD95" s="531"/>
      <c r="DE95" s="539"/>
    </row>
    <row r="96" spans="1:109" s="2" customFormat="1" ht="23.25" customHeight="1" x14ac:dyDescent="0.2">
      <c r="A96" s="523" t="s">
        <v>1184</v>
      </c>
      <c r="B96" s="524" t="s">
        <v>1184</v>
      </c>
      <c r="C96" s="524" t="s">
        <v>1184</v>
      </c>
      <c r="D96" s="524" t="s">
        <v>1184</v>
      </c>
      <c r="E96" s="524" t="s">
        <v>1184</v>
      </c>
      <c r="F96" s="524" t="s">
        <v>1184</v>
      </c>
      <c r="G96" s="524" t="s">
        <v>1184</v>
      </c>
      <c r="H96" s="524" t="s">
        <v>1184</v>
      </c>
      <c r="I96" s="524" t="s">
        <v>1184</v>
      </c>
      <c r="J96" s="524" t="s">
        <v>1184</v>
      </c>
      <c r="K96" s="524" t="s">
        <v>1184</v>
      </c>
      <c r="L96" s="524" t="s">
        <v>1184</v>
      </c>
      <c r="M96" s="524" t="s">
        <v>1184</v>
      </c>
      <c r="N96" s="524" t="s">
        <v>1184</v>
      </c>
      <c r="O96" s="524" t="s">
        <v>1184</v>
      </c>
      <c r="P96" s="525" t="s">
        <v>1228</v>
      </c>
      <c r="Q96" s="525"/>
      <c r="R96" s="525"/>
      <c r="S96" s="525"/>
      <c r="T96" s="525"/>
      <c r="U96" s="525"/>
      <c r="V96" s="525"/>
      <c r="W96" s="525"/>
      <c r="X96" s="525"/>
      <c r="Y96" s="525"/>
      <c r="Z96" s="525"/>
      <c r="AA96" s="525"/>
      <c r="AB96" s="525"/>
      <c r="AC96" s="525"/>
      <c r="AD96" s="526">
        <v>101</v>
      </c>
      <c r="AE96" s="526"/>
      <c r="AF96" s="526"/>
      <c r="AG96" s="527">
        <v>1</v>
      </c>
      <c r="AH96" s="527"/>
      <c r="AI96" s="527"/>
      <c r="AJ96" s="527"/>
      <c r="AK96" s="528">
        <v>5421.6</v>
      </c>
      <c r="AL96" s="529">
        <v>5421.6</v>
      </c>
      <c r="AM96" s="529">
        <v>5421.6</v>
      </c>
      <c r="AN96" s="529">
        <v>5421.6</v>
      </c>
      <c r="AO96" s="529">
        <v>5421.6</v>
      </c>
      <c r="AP96" s="530">
        <v>5421.6</v>
      </c>
      <c r="AQ96" s="531">
        <f t="shared" si="9"/>
        <v>65059.200000000004</v>
      </c>
      <c r="AR96" s="531"/>
      <c r="AS96" s="531"/>
      <c r="AT96" s="531"/>
      <c r="AU96" s="531"/>
      <c r="AV96" s="531"/>
      <c r="AW96" s="531"/>
      <c r="AX96" s="531"/>
      <c r="AY96" s="532"/>
      <c r="AZ96" s="533"/>
      <c r="BA96" s="533"/>
      <c r="BB96" s="533"/>
      <c r="BC96" s="533"/>
      <c r="BD96" s="533"/>
      <c r="BE96" s="533"/>
      <c r="BF96" s="534"/>
      <c r="BG96" s="535">
        <f t="shared" si="8"/>
        <v>903.6</v>
      </c>
      <c r="BH96" s="535"/>
      <c r="BI96" s="535"/>
      <c r="BJ96" s="535"/>
      <c r="BK96" s="535"/>
      <c r="BL96" s="535"/>
      <c r="BM96" s="535"/>
      <c r="BN96" s="535"/>
      <c r="BO96" s="536">
        <f t="shared" si="10"/>
        <v>8912.2191780821922</v>
      </c>
      <c r="BP96" s="537"/>
      <c r="BQ96" s="537"/>
      <c r="BR96" s="537"/>
      <c r="BS96" s="537"/>
      <c r="BT96" s="537"/>
      <c r="BU96" s="537"/>
      <c r="BV96" s="538"/>
      <c r="BW96" s="535"/>
      <c r="BX96" s="535"/>
      <c r="BY96" s="535"/>
      <c r="BZ96" s="535"/>
      <c r="CA96" s="535"/>
      <c r="CB96" s="535"/>
      <c r="CC96" s="535"/>
      <c r="CD96" s="535"/>
      <c r="CE96" s="535"/>
      <c r="CF96" s="535"/>
      <c r="CG96" s="535"/>
      <c r="CH96" s="535"/>
      <c r="CI96" s="535"/>
      <c r="CJ96" s="535"/>
      <c r="CK96" s="535"/>
      <c r="CL96" s="535"/>
      <c r="CM96" s="535"/>
      <c r="CN96" s="535"/>
      <c r="CO96" s="535"/>
      <c r="CP96" s="535"/>
      <c r="CQ96" s="535"/>
      <c r="CR96" s="535"/>
      <c r="CS96" s="535"/>
      <c r="CT96" s="535"/>
      <c r="CU96" s="535"/>
      <c r="CV96" s="531">
        <f t="shared" si="11"/>
        <v>74875.019178082192</v>
      </c>
      <c r="CW96" s="531"/>
      <c r="CX96" s="531"/>
      <c r="CY96" s="531"/>
      <c r="CZ96" s="531"/>
      <c r="DA96" s="531"/>
      <c r="DB96" s="531"/>
      <c r="DC96" s="531"/>
      <c r="DD96" s="531"/>
      <c r="DE96" s="539"/>
    </row>
    <row r="97" spans="1:109" s="2" customFormat="1" ht="23.25" customHeight="1" x14ac:dyDescent="0.2">
      <c r="A97" s="523" t="s">
        <v>1222</v>
      </c>
      <c r="B97" s="524" t="s">
        <v>1222</v>
      </c>
      <c r="C97" s="524" t="s">
        <v>1222</v>
      </c>
      <c r="D97" s="524" t="s">
        <v>1222</v>
      </c>
      <c r="E97" s="524" t="s">
        <v>1222</v>
      </c>
      <c r="F97" s="524" t="s">
        <v>1222</v>
      </c>
      <c r="G97" s="524" t="s">
        <v>1222</v>
      </c>
      <c r="H97" s="524" t="s">
        <v>1222</v>
      </c>
      <c r="I97" s="524" t="s">
        <v>1222</v>
      </c>
      <c r="J97" s="524" t="s">
        <v>1222</v>
      </c>
      <c r="K97" s="524" t="s">
        <v>1222</v>
      </c>
      <c r="L97" s="524" t="s">
        <v>1222</v>
      </c>
      <c r="M97" s="524" t="s">
        <v>1222</v>
      </c>
      <c r="N97" s="524" t="s">
        <v>1222</v>
      </c>
      <c r="O97" s="524" t="s">
        <v>1222</v>
      </c>
      <c r="P97" s="525" t="s">
        <v>1228</v>
      </c>
      <c r="Q97" s="525"/>
      <c r="R97" s="525"/>
      <c r="S97" s="525"/>
      <c r="T97" s="525"/>
      <c r="U97" s="525"/>
      <c r="V97" s="525"/>
      <c r="W97" s="525"/>
      <c r="X97" s="525"/>
      <c r="Y97" s="525"/>
      <c r="Z97" s="525"/>
      <c r="AA97" s="525"/>
      <c r="AB97" s="525"/>
      <c r="AC97" s="525"/>
      <c r="AD97" s="526">
        <v>101</v>
      </c>
      <c r="AE97" s="526"/>
      <c r="AF97" s="526"/>
      <c r="AG97" s="527">
        <v>1</v>
      </c>
      <c r="AH97" s="527"/>
      <c r="AI97" s="527"/>
      <c r="AJ97" s="527"/>
      <c r="AK97" s="528">
        <v>5187.3</v>
      </c>
      <c r="AL97" s="529">
        <v>5187.3</v>
      </c>
      <c r="AM97" s="529">
        <v>5187.3</v>
      </c>
      <c r="AN97" s="529">
        <v>5187.3</v>
      </c>
      <c r="AO97" s="529">
        <v>5187.3</v>
      </c>
      <c r="AP97" s="530">
        <v>5187.3</v>
      </c>
      <c r="AQ97" s="531">
        <f t="shared" si="5"/>
        <v>62247.600000000006</v>
      </c>
      <c r="AR97" s="531"/>
      <c r="AS97" s="531"/>
      <c r="AT97" s="531"/>
      <c r="AU97" s="531"/>
      <c r="AV97" s="531"/>
      <c r="AW97" s="531"/>
      <c r="AX97" s="531"/>
      <c r="AY97" s="532"/>
      <c r="AZ97" s="533"/>
      <c r="BA97" s="533"/>
      <c r="BB97" s="533"/>
      <c r="BC97" s="533"/>
      <c r="BD97" s="533"/>
      <c r="BE97" s="533"/>
      <c r="BF97" s="534"/>
      <c r="BG97" s="535">
        <f t="shared" si="8"/>
        <v>864.55</v>
      </c>
      <c r="BH97" s="535"/>
      <c r="BI97" s="535"/>
      <c r="BJ97" s="535"/>
      <c r="BK97" s="535"/>
      <c r="BL97" s="535"/>
      <c r="BM97" s="535"/>
      <c r="BN97" s="535"/>
      <c r="BO97" s="536">
        <f t="shared" si="6"/>
        <v>8527.0684931506858</v>
      </c>
      <c r="BP97" s="537"/>
      <c r="BQ97" s="537"/>
      <c r="BR97" s="537"/>
      <c r="BS97" s="537"/>
      <c r="BT97" s="537"/>
      <c r="BU97" s="537"/>
      <c r="BV97" s="538"/>
      <c r="BW97" s="535"/>
      <c r="BX97" s="535"/>
      <c r="BY97" s="535"/>
      <c r="BZ97" s="535"/>
      <c r="CA97" s="535"/>
      <c r="CB97" s="535"/>
      <c r="CC97" s="535"/>
      <c r="CD97" s="535"/>
      <c r="CE97" s="535"/>
      <c r="CF97" s="535"/>
      <c r="CG97" s="535"/>
      <c r="CH97" s="535"/>
      <c r="CI97" s="535"/>
      <c r="CJ97" s="535"/>
      <c r="CK97" s="535"/>
      <c r="CL97" s="535"/>
      <c r="CM97" s="535"/>
      <c r="CN97" s="535"/>
      <c r="CO97" s="535"/>
      <c r="CP97" s="535"/>
      <c r="CQ97" s="535"/>
      <c r="CR97" s="535"/>
      <c r="CS97" s="535"/>
      <c r="CT97" s="535"/>
      <c r="CU97" s="535"/>
      <c r="CV97" s="531">
        <f t="shared" si="7"/>
        <v>71639.218493150693</v>
      </c>
      <c r="CW97" s="531"/>
      <c r="CX97" s="531"/>
      <c r="CY97" s="531"/>
      <c r="CZ97" s="531"/>
      <c r="DA97" s="531"/>
      <c r="DB97" s="531"/>
      <c r="DC97" s="531"/>
      <c r="DD97" s="531"/>
      <c r="DE97" s="539"/>
    </row>
    <row r="98" spans="1:109" s="2" customFormat="1" ht="23.25" customHeight="1" x14ac:dyDescent="0.2">
      <c r="A98" s="523" t="s">
        <v>1223</v>
      </c>
      <c r="B98" s="524" t="s">
        <v>1223</v>
      </c>
      <c r="C98" s="524" t="s">
        <v>1223</v>
      </c>
      <c r="D98" s="524" t="s">
        <v>1223</v>
      </c>
      <c r="E98" s="524" t="s">
        <v>1223</v>
      </c>
      <c r="F98" s="524" t="s">
        <v>1223</v>
      </c>
      <c r="G98" s="524" t="s">
        <v>1223</v>
      </c>
      <c r="H98" s="524" t="s">
        <v>1223</v>
      </c>
      <c r="I98" s="524" t="s">
        <v>1223</v>
      </c>
      <c r="J98" s="524" t="s">
        <v>1223</v>
      </c>
      <c r="K98" s="524" t="s">
        <v>1223</v>
      </c>
      <c r="L98" s="524" t="s">
        <v>1223</v>
      </c>
      <c r="M98" s="524" t="s">
        <v>1223</v>
      </c>
      <c r="N98" s="524" t="s">
        <v>1223</v>
      </c>
      <c r="O98" s="524" t="s">
        <v>1223</v>
      </c>
      <c r="P98" s="525" t="s">
        <v>1227</v>
      </c>
      <c r="Q98" s="525"/>
      <c r="R98" s="525"/>
      <c r="S98" s="525"/>
      <c r="T98" s="525"/>
      <c r="U98" s="525"/>
      <c r="V98" s="525"/>
      <c r="W98" s="525"/>
      <c r="X98" s="525"/>
      <c r="Y98" s="525"/>
      <c r="Z98" s="525"/>
      <c r="AA98" s="525"/>
      <c r="AB98" s="525"/>
      <c r="AC98" s="525"/>
      <c r="AD98" s="526">
        <v>101</v>
      </c>
      <c r="AE98" s="526"/>
      <c r="AF98" s="526"/>
      <c r="AG98" s="527">
        <v>1</v>
      </c>
      <c r="AH98" s="527"/>
      <c r="AI98" s="527"/>
      <c r="AJ98" s="527"/>
      <c r="AK98" s="528">
        <v>8998.7999999999993</v>
      </c>
      <c r="AL98" s="529">
        <v>8998.7999999999993</v>
      </c>
      <c r="AM98" s="529">
        <v>8998.7999999999993</v>
      </c>
      <c r="AN98" s="529">
        <v>8998.7999999999993</v>
      </c>
      <c r="AO98" s="529">
        <v>8998.7999999999993</v>
      </c>
      <c r="AP98" s="530">
        <v>8998.7999999999993</v>
      </c>
      <c r="AQ98" s="531">
        <f t="shared" si="5"/>
        <v>107985.59999999999</v>
      </c>
      <c r="AR98" s="531"/>
      <c r="AS98" s="531"/>
      <c r="AT98" s="531"/>
      <c r="AU98" s="531"/>
      <c r="AV98" s="531"/>
      <c r="AW98" s="531"/>
      <c r="AX98" s="531"/>
      <c r="AY98" s="532"/>
      <c r="AZ98" s="533"/>
      <c r="BA98" s="533"/>
      <c r="BB98" s="533"/>
      <c r="BC98" s="533"/>
      <c r="BD98" s="533"/>
      <c r="BE98" s="533"/>
      <c r="BF98" s="534"/>
      <c r="BG98" s="535">
        <f t="shared" si="8"/>
        <v>1499.8</v>
      </c>
      <c r="BH98" s="535"/>
      <c r="BI98" s="535"/>
      <c r="BJ98" s="535"/>
      <c r="BK98" s="535"/>
      <c r="BL98" s="535"/>
      <c r="BM98" s="535"/>
      <c r="BN98" s="535"/>
      <c r="BO98" s="536">
        <f t="shared" si="6"/>
        <v>14792.547945205479</v>
      </c>
      <c r="BP98" s="537"/>
      <c r="BQ98" s="537"/>
      <c r="BR98" s="537"/>
      <c r="BS98" s="537"/>
      <c r="BT98" s="537"/>
      <c r="BU98" s="537"/>
      <c r="BV98" s="538"/>
      <c r="BW98" s="535"/>
      <c r="BX98" s="535"/>
      <c r="BY98" s="535"/>
      <c r="BZ98" s="535"/>
      <c r="CA98" s="535"/>
      <c r="CB98" s="535"/>
      <c r="CC98" s="535"/>
      <c r="CD98" s="535"/>
      <c r="CE98" s="535"/>
      <c r="CF98" s="535"/>
      <c r="CG98" s="535"/>
      <c r="CH98" s="535"/>
      <c r="CI98" s="535"/>
      <c r="CJ98" s="535"/>
      <c r="CK98" s="535"/>
      <c r="CL98" s="535"/>
      <c r="CM98" s="535"/>
      <c r="CN98" s="535"/>
      <c r="CO98" s="535"/>
      <c r="CP98" s="535"/>
      <c r="CQ98" s="535"/>
      <c r="CR98" s="535"/>
      <c r="CS98" s="535"/>
      <c r="CT98" s="535"/>
      <c r="CU98" s="535"/>
      <c r="CV98" s="531">
        <f t="shared" si="7"/>
        <v>124277.94794520547</v>
      </c>
      <c r="CW98" s="531"/>
      <c r="CX98" s="531"/>
      <c r="CY98" s="531"/>
      <c r="CZ98" s="531"/>
      <c r="DA98" s="531"/>
      <c r="DB98" s="531"/>
      <c r="DC98" s="531"/>
      <c r="DD98" s="531"/>
      <c r="DE98" s="539"/>
    </row>
    <row r="99" spans="1:109" s="2" customFormat="1" ht="23.25" customHeight="1" x14ac:dyDescent="0.2">
      <c r="A99" s="540" t="s">
        <v>1218</v>
      </c>
      <c r="B99" s="541" t="s">
        <v>1218</v>
      </c>
      <c r="C99" s="541" t="s">
        <v>1218</v>
      </c>
      <c r="D99" s="541" t="s">
        <v>1218</v>
      </c>
      <c r="E99" s="541" t="s">
        <v>1218</v>
      </c>
      <c r="F99" s="541" t="s">
        <v>1218</v>
      </c>
      <c r="G99" s="541" t="s">
        <v>1218</v>
      </c>
      <c r="H99" s="541" t="s">
        <v>1218</v>
      </c>
      <c r="I99" s="541" t="s">
        <v>1218</v>
      </c>
      <c r="J99" s="541" t="s">
        <v>1218</v>
      </c>
      <c r="K99" s="541" t="s">
        <v>1218</v>
      </c>
      <c r="L99" s="541" t="s">
        <v>1218</v>
      </c>
      <c r="M99" s="541" t="s">
        <v>1218</v>
      </c>
      <c r="N99" s="541" t="s">
        <v>1218</v>
      </c>
      <c r="O99" s="542" t="s">
        <v>1218</v>
      </c>
      <c r="P99" s="525" t="s">
        <v>1227</v>
      </c>
      <c r="Q99" s="525"/>
      <c r="R99" s="525"/>
      <c r="S99" s="525"/>
      <c r="T99" s="525"/>
      <c r="U99" s="525"/>
      <c r="V99" s="525"/>
      <c r="W99" s="525"/>
      <c r="X99" s="525"/>
      <c r="Y99" s="525"/>
      <c r="Z99" s="525"/>
      <c r="AA99" s="525"/>
      <c r="AB99" s="525"/>
      <c r="AC99" s="525"/>
      <c r="AD99" s="526">
        <v>101</v>
      </c>
      <c r="AE99" s="526"/>
      <c r="AF99" s="526"/>
      <c r="AG99" s="527">
        <v>1</v>
      </c>
      <c r="AH99" s="527"/>
      <c r="AI99" s="527"/>
      <c r="AJ99" s="527"/>
      <c r="AK99" s="528">
        <v>6233.7</v>
      </c>
      <c r="AL99" s="529">
        <v>6233.7</v>
      </c>
      <c r="AM99" s="529">
        <v>6233.7</v>
      </c>
      <c r="AN99" s="529">
        <v>6233.7</v>
      </c>
      <c r="AO99" s="529">
        <v>6233.7</v>
      </c>
      <c r="AP99" s="530">
        <v>6233.7</v>
      </c>
      <c r="AQ99" s="531">
        <f t="shared" si="5"/>
        <v>74804.399999999994</v>
      </c>
      <c r="AR99" s="531"/>
      <c r="AS99" s="531"/>
      <c r="AT99" s="531"/>
      <c r="AU99" s="531"/>
      <c r="AV99" s="531"/>
      <c r="AW99" s="531"/>
      <c r="AX99" s="531"/>
      <c r="AY99" s="532"/>
      <c r="AZ99" s="533"/>
      <c r="BA99" s="533"/>
      <c r="BB99" s="533"/>
      <c r="BC99" s="533"/>
      <c r="BD99" s="533"/>
      <c r="BE99" s="533"/>
      <c r="BF99" s="534"/>
      <c r="BG99" s="535">
        <f t="shared" si="8"/>
        <v>1038.95</v>
      </c>
      <c r="BH99" s="535"/>
      <c r="BI99" s="535"/>
      <c r="BJ99" s="535"/>
      <c r="BK99" s="535"/>
      <c r="BL99" s="535"/>
      <c r="BM99" s="535"/>
      <c r="BN99" s="535"/>
      <c r="BO99" s="536">
        <f t="shared" si="6"/>
        <v>10247.17808219178</v>
      </c>
      <c r="BP99" s="537"/>
      <c r="BQ99" s="537"/>
      <c r="BR99" s="537"/>
      <c r="BS99" s="537"/>
      <c r="BT99" s="537"/>
      <c r="BU99" s="537"/>
      <c r="BV99" s="538"/>
      <c r="BW99" s="535"/>
      <c r="BX99" s="535"/>
      <c r="BY99" s="535"/>
      <c r="BZ99" s="535"/>
      <c r="CA99" s="535"/>
      <c r="CB99" s="535"/>
      <c r="CC99" s="535"/>
      <c r="CD99" s="535"/>
      <c r="CE99" s="535"/>
      <c r="CF99" s="535"/>
      <c r="CG99" s="535"/>
      <c r="CH99" s="535"/>
      <c r="CI99" s="535"/>
      <c r="CJ99" s="535"/>
      <c r="CK99" s="535"/>
      <c r="CL99" s="535"/>
      <c r="CM99" s="535"/>
      <c r="CN99" s="535"/>
      <c r="CO99" s="535"/>
      <c r="CP99" s="535"/>
      <c r="CQ99" s="535"/>
      <c r="CR99" s="535"/>
      <c r="CS99" s="535"/>
      <c r="CT99" s="535"/>
      <c r="CU99" s="535"/>
      <c r="CV99" s="531">
        <f t="shared" si="7"/>
        <v>86090.528082191769</v>
      </c>
      <c r="CW99" s="531"/>
      <c r="CX99" s="531"/>
      <c r="CY99" s="531"/>
      <c r="CZ99" s="531"/>
      <c r="DA99" s="531"/>
      <c r="DB99" s="531"/>
      <c r="DC99" s="531"/>
      <c r="DD99" s="531"/>
      <c r="DE99" s="539"/>
    </row>
    <row r="100" spans="1:109" s="2" customFormat="1" ht="23.25" customHeight="1" x14ac:dyDescent="0.2">
      <c r="A100" s="523" t="s">
        <v>1224</v>
      </c>
      <c r="B100" s="524" t="s">
        <v>1224</v>
      </c>
      <c r="C100" s="524" t="s">
        <v>1224</v>
      </c>
      <c r="D100" s="524" t="s">
        <v>1224</v>
      </c>
      <c r="E100" s="524" t="s">
        <v>1224</v>
      </c>
      <c r="F100" s="524" t="s">
        <v>1224</v>
      </c>
      <c r="G100" s="524" t="s">
        <v>1224</v>
      </c>
      <c r="H100" s="524" t="s">
        <v>1224</v>
      </c>
      <c r="I100" s="524" t="s">
        <v>1224</v>
      </c>
      <c r="J100" s="524" t="s">
        <v>1224</v>
      </c>
      <c r="K100" s="524" t="s">
        <v>1224</v>
      </c>
      <c r="L100" s="524" t="s">
        <v>1224</v>
      </c>
      <c r="M100" s="524" t="s">
        <v>1224</v>
      </c>
      <c r="N100" s="524" t="s">
        <v>1224</v>
      </c>
      <c r="O100" s="524" t="s">
        <v>1224</v>
      </c>
      <c r="P100" s="525" t="s">
        <v>1227</v>
      </c>
      <c r="Q100" s="525"/>
      <c r="R100" s="525"/>
      <c r="S100" s="525"/>
      <c r="T100" s="525"/>
      <c r="U100" s="525"/>
      <c r="V100" s="525"/>
      <c r="W100" s="525"/>
      <c r="X100" s="525"/>
      <c r="Y100" s="525"/>
      <c r="Z100" s="525"/>
      <c r="AA100" s="525"/>
      <c r="AB100" s="525"/>
      <c r="AC100" s="525"/>
      <c r="AD100" s="526">
        <v>101</v>
      </c>
      <c r="AE100" s="526"/>
      <c r="AF100" s="526"/>
      <c r="AG100" s="527">
        <v>1</v>
      </c>
      <c r="AH100" s="527"/>
      <c r="AI100" s="527"/>
      <c r="AJ100" s="527"/>
      <c r="AK100" s="528">
        <v>7289.4</v>
      </c>
      <c r="AL100" s="529">
        <v>7289.4</v>
      </c>
      <c r="AM100" s="529">
        <v>7289.4</v>
      </c>
      <c r="AN100" s="529">
        <v>7289.4</v>
      </c>
      <c r="AO100" s="529">
        <v>7289.4</v>
      </c>
      <c r="AP100" s="530">
        <v>7289.4</v>
      </c>
      <c r="AQ100" s="531">
        <f t="shared" si="5"/>
        <v>87472.799999999988</v>
      </c>
      <c r="AR100" s="531"/>
      <c r="AS100" s="531"/>
      <c r="AT100" s="531"/>
      <c r="AU100" s="531"/>
      <c r="AV100" s="531"/>
      <c r="AW100" s="531"/>
      <c r="AX100" s="531"/>
      <c r="AY100" s="532"/>
      <c r="AZ100" s="533"/>
      <c r="BA100" s="533"/>
      <c r="BB100" s="533"/>
      <c r="BC100" s="533"/>
      <c r="BD100" s="533"/>
      <c r="BE100" s="533"/>
      <c r="BF100" s="534"/>
      <c r="BG100" s="535">
        <f t="shared" si="8"/>
        <v>1214.8999999999999</v>
      </c>
      <c r="BH100" s="535"/>
      <c r="BI100" s="535"/>
      <c r="BJ100" s="535"/>
      <c r="BK100" s="535"/>
      <c r="BL100" s="535"/>
      <c r="BM100" s="535"/>
      <c r="BN100" s="535"/>
      <c r="BO100" s="536">
        <f t="shared" si="6"/>
        <v>11982.575342465752</v>
      </c>
      <c r="BP100" s="537"/>
      <c r="BQ100" s="537"/>
      <c r="BR100" s="537"/>
      <c r="BS100" s="537"/>
      <c r="BT100" s="537"/>
      <c r="BU100" s="537"/>
      <c r="BV100" s="538"/>
      <c r="BW100" s="535"/>
      <c r="BX100" s="535"/>
      <c r="BY100" s="535"/>
      <c r="BZ100" s="535"/>
      <c r="CA100" s="535"/>
      <c r="CB100" s="535"/>
      <c r="CC100" s="535"/>
      <c r="CD100" s="535"/>
      <c r="CE100" s="535"/>
      <c r="CF100" s="535"/>
      <c r="CG100" s="535"/>
      <c r="CH100" s="535"/>
      <c r="CI100" s="535"/>
      <c r="CJ100" s="535"/>
      <c r="CK100" s="535"/>
      <c r="CL100" s="535"/>
      <c r="CM100" s="535"/>
      <c r="CN100" s="535"/>
      <c r="CO100" s="535"/>
      <c r="CP100" s="535"/>
      <c r="CQ100" s="535"/>
      <c r="CR100" s="535"/>
      <c r="CS100" s="535"/>
      <c r="CT100" s="535"/>
      <c r="CU100" s="535"/>
      <c r="CV100" s="531">
        <f t="shared" si="7"/>
        <v>100670.27534246573</v>
      </c>
      <c r="CW100" s="531"/>
      <c r="CX100" s="531"/>
      <c r="CY100" s="531"/>
      <c r="CZ100" s="531"/>
      <c r="DA100" s="531"/>
      <c r="DB100" s="531"/>
      <c r="DC100" s="531"/>
      <c r="DD100" s="531"/>
      <c r="DE100" s="539"/>
    </row>
    <row r="101" spans="1:109" s="2" customFormat="1" ht="23.25" customHeight="1" x14ac:dyDescent="0.2">
      <c r="A101" s="523" t="s">
        <v>1225</v>
      </c>
      <c r="B101" s="524" t="s">
        <v>1225</v>
      </c>
      <c r="C101" s="524" t="s">
        <v>1225</v>
      </c>
      <c r="D101" s="524" t="s">
        <v>1225</v>
      </c>
      <c r="E101" s="524" t="s">
        <v>1225</v>
      </c>
      <c r="F101" s="524" t="s">
        <v>1225</v>
      </c>
      <c r="G101" s="524" t="s">
        <v>1225</v>
      </c>
      <c r="H101" s="524" t="s">
        <v>1225</v>
      </c>
      <c r="I101" s="524" t="s">
        <v>1225</v>
      </c>
      <c r="J101" s="524" t="s">
        <v>1225</v>
      </c>
      <c r="K101" s="524" t="s">
        <v>1225</v>
      </c>
      <c r="L101" s="524" t="s">
        <v>1225</v>
      </c>
      <c r="M101" s="524" t="s">
        <v>1225</v>
      </c>
      <c r="N101" s="524" t="s">
        <v>1225</v>
      </c>
      <c r="O101" s="524" t="s">
        <v>1225</v>
      </c>
      <c r="P101" s="525" t="s">
        <v>1227</v>
      </c>
      <c r="Q101" s="525"/>
      <c r="R101" s="525"/>
      <c r="S101" s="525"/>
      <c r="T101" s="525"/>
      <c r="U101" s="525"/>
      <c r="V101" s="525"/>
      <c r="W101" s="525"/>
      <c r="X101" s="525"/>
      <c r="Y101" s="525"/>
      <c r="Z101" s="525"/>
      <c r="AA101" s="525"/>
      <c r="AB101" s="525"/>
      <c r="AC101" s="525"/>
      <c r="AD101" s="526">
        <v>101</v>
      </c>
      <c r="AE101" s="526"/>
      <c r="AF101" s="526"/>
      <c r="AG101" s="527">
        <v>1</v>
      </c>
      <c r="AH101" s="527"/>
      <c r="AI101" s="527"/>
      <c r="AJ101" s="527"/>
      <c r="AK101" s="528">
        <v>5275.8</v>
      </c>
      <c r="AL101" s="529">
        <v>5275.8</v>
      </c>
      <c r="AM101" s="529">
        <v>5275.8</v>
      </c>
      <c r="AN101" s="529">
        <v>5275.8</v>
      </c>
      <c r="AO101" s="529">
        <v>5275.8</v>
      </c>
      <c r="AP101" s="530">
        <v>5275.8</v>
      </c>
      <c r="AQ101" s="531">
        <f t="shared" si="5"/>
        <v>63309.600000000006</v>
      </c>
      <c r="AR101" s="531"/>
      <c r="AS101" s="531"/>
      <c r="AT101" s="531"/>
      <c r="AU101" s="531"/>
      <c r="AV101" s="531"/>
      <c r="AW101" s="531"/>
      <c r="AX101" s="531"/>
      <c r="AY101" s="532"/>
      <c r="AZ101" s="533"/>
      <c r="BA101" s="533"/>
      <c r="BB101" s="533"/>
      <c r="BC101" s="533"/>
      <c r="BD101" s="533"/>
      <c r="BE101" s="533"/>
      <c r="BF101" s="534"/>
      <c r="BG101" s="535">
        <f t="shared" si="8"/>
        <v>879.30000000000007</v>
      </c>
      <c r="BH101" s="535"/>
      <c r="BI101" s="535"/>
      <c r="BJ101" s="535"/>
      <c r="BK101" s="535"/>
      <c r="BL101" s="535"/>
      <c r="BM101" s="535"/>
      <c r="BN101" s="535"/>
      <c r="BO101" s="536">
        <f t="shared" si="6"/>
        <v>8672.5479452054806</v>
      </c>
      <c r="BP101" s="537"/>
      <c r="BQ101" s="537"/>
      <c r="BR101" s="537"/>
      <c r="BS101" s="537"/>
      <c r="BT101" s="537"/>
      <c r="BU101" s="537"/>
      <c r="BV101" s="538"/>
      <c r="BW101" s="535"/>
      <c r="BX101" s="535"/>
      <c r="BY101" s="535"/>
      <c r="BZ101" s="535"/>
      <c r="CA101" s="535"/>
      <c r="CB101" s="535"/>
      <c r="CC101" s="535"/>
      <c r="CD101" s="535"/>
      <c r="CE101" s="535"/>
      <c r="CF101" s="535"/>
      <c r="CG101" s="535"/>
      <c r="CH101" s="535"/>
      <c r="CI101" s="535"/>
      <c r="CJ101" s="535"/>
      <c r="CK101" s="535"/>
      <c r="CL101" s="535"/>
      <c r="CM101" s="535"/>
      <c r="CN101" s="535"/>
      <c r="CO101" s="535"/>
      <c r="CP101" s="535"/>
      <c r="CQ101" s="535"/>
      <c r="CR101" s="535"/>
      <c r="CS101" s="535"/>
      <c r="CT101" s="535"/>
      <c r="CU101" s="535"/>
      <c r="CV101" s="531">
        <f t="shared" si="7"/>
        <v>72861.447945205495</v>
      </c>
      <c r="CW101" s="531"/>
      <c r="CX101" s="531"/>
      <c r="CY101" s="531"/>
      <c r="CZ101" s="531"/>
      <c r="DA101" s="531"/>
      <c r="DB101" s="531"/>
      <c r="DC101" s="531"/>
      <c r="DD101" s="531"/>
      <c r="DE101" s="539"/>
    </row>
    <row r="102" spans="1:109" s="2" customFormat="1" ht="23.25" customHeight="1" x14ac:dyDescent="0.2">
      <c r="A102" s="540" t="s">
        <v>1226</v>
      </c>
      <c r="B102" s="541" t="s">
        <v>1226</v>
      </c>
      <c r="C102" s="541" t="s">
        <v>1226</v>
      </c>
      <c r="D102" s="541" t="s">
        <v>1226</v>
      </c>
      <c r="E102" s="541" t="s">
        <v>1226</v>
      </c>
      <c r="F102" s="541" t="s">
        <v>1226</v>
      </c>
      <c r="G102" s="541" t="s">
        <v>1226</v>
      </c>
      <c r="H102" s="541" t="s">
        <v>1226</v>
      </c>
      <c r="I102" s="541" t="s">
        <v>1226</v>
      </c>
      <c r="J102" s="541" t="s">
        <v>1226</v>
      </c>
      <c r="K102" s="541" t="s">
        <v>1226</v>
      </c>
      <c r="L102" s="541" t="s">
        <v>1226</v>
      </c>
      <c r="M102" s="541" t="s">
        <v>1226</v>
      </c>
      <c r="N102" s="541" t="s">
        <v>1226</v>
      </c>
      <c r="O102" s="542" t="s">
        <v>1226</v>
      </c>
      <c r="P102" s="525" t="s">
        <v>1227</v>
      </c>
      <c r="Q102" s="525"/>
      <c r="R102" s="525"/>
      <c r="S102" s="525"/>
      <c r="T102" s="525"/>
      <c r="U102" s="525"/>
      <c r="V102" s="525"/>
      <c r="W102" s="525"/>
      <c r="X102" s="525"/>
      <c r="Y102" s="525"/>
      <c r="Z102" s="525"/>
      <c r="AA102" s="525"/>
      <c r="AB102" s="525"/>
      <c r="AC102" s="525"/>
      <c r="AD102" s="526">
        <v>101</v>
      </c>
      <c r="AE102" s="526"/>
      <c r="AF102" s="526"/>
      <c r="AG102" s="527">
        <v>1</v>
      </c>
      <c r="AH102" s="527"/>
      <c r="AI102" s="527"/>
      <c r="AJ102" s="527"/>
      <c r="AK102" s="528">
        <v>3950.0999999999995</v>
      </c>
      <c r="AL102" s="529">
        <v>3950.0999999999995</v>
      </c>
      <c r="AM102" s="529">
        <v>3950.0999999999995</v>
      </c>
      <c r="AN102" s="529">
        <v>3950.0999999999995</v>
      </c>
      <c r="AO102" s="529">
        <v>3950.0999999999995</v>
      </c>
      <c r="AP102" s="530">
        <v>3950.0999999999995</v>
      </c>
      <c r="AQ102" s="531">
        <f t="shared" si="5"/>
        <v>47401.2</v>
      </c>
      <c r="AR102" s="531"/>
      <c r="AS102" s="531"/>
      <c r="AT102" s="531"/>
      <c r="AU102" s="531"/>
      <c r="AV102" s="531"/>
      <c r="AW102" s="531"/>
      <c r="AX102" s="531"/>
      <c r="AY102" s="532"/>
      <c r="AZ102" s="533"/>
      <c r="BA102" s="533"/>
      <c r="BB102" s="533"/>
      <c r="BC102" s="533"/>
      <c r="BD102" s="533"/>
      <c r="BE102" s="533"/>
      <c r="BF102" s="534"/>
      <c r="BG102" s="535">
        <f t="shared" si="8"/>
        <v>658.34999999999991</v>
      </c>
      <c r="BH102" s="535"/>
      <c r="BI102" s="535"/>
      <c r="BJ102" s="535"/>
      <c r="BK102" s="535"/>
      <c r="BL102" s="535"/>
      <c r="BM102" s="535"/>
      <c r="BN102" s="535"/>
      <c r="BO102" s="536">
        <f t="shared" si="6"/>
        <v>6493.3150684931506</v>
      </c>
      <c r="BP102" s="537"/>
      <c r="BQ102" s="537"/>
      <c r="BR102" s="537"/>
      <c r="BS102" s="537"/>
      <c r="BT102" s="537"/>
      <c r="BU102" s="537"/>
      <c r="BV102" s="538"/>
      <c r="BW102" s="535"/>
      <c r="BX102" s="535"/>
      <c r="BY102" s="535"/>
      <c r="BZ102" s="535"/>
      <c r="CA102" s="535"/>
      <c r="CB102" s="535"/>
      <c r="CC102" s="535"/>
      <c r="CD102" s="535"/>
      <c r="CE102" s="535"/>
      <c r="CF102" s="535"/>
      <c r="CG102" s="535"/>
      <c r="CH102" s="535"/>
      <c r="CI102" s="535"/>
      <c r="CJ102" s="535"/>
      <c r="CK102" s="535"/>
      <c r="CL102" s="535"/>
      <c r="CM102" s="535"/>
      <c r="CN102" s="535"/>
      <c r="CO102" s="535"/>
      <c r="CP102" s="535"/>
      <c r="CQ102" s="535"/>
      <c r="CR102" s="535"/>
      <c r="CS102" s="535"/>
      <c r="CT102" s="535"/>
      <c r="CU102" s="535"/>
      <c r="CV102" s="531">
        <f t="shared" si="7"/>
        <v>54552.865068493149</v>
      </c>
      <c r="CW102" s="531"/>
      <c r="CX102" s="531"/>
      <c r="CY102" s="531"/>
      <c r="CZ102" s="531"/>
      <c r="DA102" s="531"/>
      <c r="DB102" s="531"/>
      <c r="DC102" s="531"/>
      <c r="DD102" s="531"/>
      <c r="DE102" s="539"/>
    </row>
    <row r="103" spans="1:109" s="2" customFormat="1" ht="23.25" customHeight="1" x14ac:dyDescent="0.2">
      <c r="A103" s="540" t="s">
        <v>1148</v>
      </c>
      <c r="B103" s="541" t="s">
        <v>1148</v>
      </c>
      <c r="C103" s="541" t="s">
        <v>1148</v>
      </c>
      <c r="D103" s="541" t="s">
        <v>1148</v>
      </c>
      <c r="E103" s="541" t="s">
        <v>1148</v>
      </c>
      <c r="F103" s="541" t="s">
        <v>1148</v>
      </c>
      <c r="G103" s="541" t="s">
        <v>1148</v>
      </c>
      <c r="H103" s="541" t="s">
        <v>1148</v>
      </c>
      <c r="I103" s="541" t="s">
        <v>1148</v>
      </c>
      <c r="J103" s="541" t="s">
        <v>1148</v>
      </c>
      <c r="K103" s="541" t="s">
        <v>1148</v>
      </c>
      <c r="L103" s="541" t="s">
        <v>1148</v>
      </c>
      <c r="M103" s="541" t="s">
        <v>1148</v>
      </c>
      <c r="N103" s="541" t="s">
        <v>1148</v>
      </c>
      <c r="O103" s="542" t="s">
        <v>1148</v>
      </c>
      <c r="P103" s="525" t="s">
        <v>673</v>
      </c>
      <c r="Q103" s="525"/>
      <c r="R103" s="525"/>
      <c r="S103" s="525"/>
      <c r="T103" s="525"/>
      <c r="U103" s="525"/>
      <c r="V103" s="525"/>
      <c r="W103" s="525"/>
      <c r="X103" s="525"/>
      <c r="Y103" s="525"/>
      <c r="Z103" s="525"/>
      <c r="AA103" s="525"/>
      <c r="AB103" s="525"/>
      <c r="AC103" s="525"/>
      <c r="AD103" s="526">
        <v>101</v>
      </c>
      <c r="AE103" s="526"/>
      <c r="AF103" s="526"/>
      <c r="AG103" s="527">
        <v>1</v>
      </c>
      <c r="AH103" s="527"/>
      <c r="AI103" s="527"/>
      <c r="AJ103" s="527"/>
      <c r="AK103" s="528">
        <v>12000</v>
      </c>
      <c r="AL103" s="529">
        <v>12000</v>
      </c>
      <c r="AM103" s="529">
        <v>12000</v>
      </c>
      <c r="AN103" s="529">
        <v>12000</v>
      </c>
      <c r="AO103" s="529">
        <v>12000</v>
      </c>
      <c r="AP103" s="530">
        <v>12000</v>
      </c>
      <c r="AQ103" s="557">
        <f t="shared" si="5"/>
        <v>144000</v>
      </c>
      <c r="AR103" s="557"/>
      <c r="AS103" s="557"/>
      <c r="AT103" s="557"/>
      <c r="AU103" s="557"/>
      <c r="AV103" s="557"/>
      <c r="AW103" s="557"/>
      <c r="AX103" s="557"/>
      <c r="AY103" s="532"/>
      <c r="AZ103" s="533"/>
      <c r="BA103" s="533"/>
      <c r="BB103" s="533"/>
      <c r="BC103" s="533"/>
      <c r="BD103" s="533"/>
      <c r="BE103" s="533"/>
      <c r="BF103" s="534"/>
      <c r="BG103" s="535">
        <f t="shared" si="8"/>
        <v>2000</v>
      </c>
      <c r="BH103" s="535"/>
      <c r="BI103" s="535"/>
      <c r="BJ103" s="535"/>
      <c r="BK103" s="535"/>
      <c r="BL103" s="535"/>
      <c r="BM103" s="535"/>
      <c r="BN103" s="535"/>
      <c r="BO103" s="536">
        <f t="shared" si="6"/>
        <v>19726.027397260274</v>
      </c>
      <c r="BP103" s="537"/>
      <c r="BQ103" s="537"/>
      <c r="BR103" s="537"/>
      <c r="BS103" s="537"/>
      <c r="BT103" s="537"/>
      <c r="BU103" s="537"/>
      <c r="BV103" s="538"/>
      <c r="BW103" s="556"/>
      <c r="BX103" s="556"/>
      <c r="BY103" s="556"/>
      <c r="BZ103" s="556"/>
      <c r="CA103" s="556"/>
      <c r="CB103" s="556"/>
      <c r="CC103" s="556"/>
      <c r="CD103" s="556"/>
      <c r="CE103" s="556"/>
      <c r="CF103" s="556"/>
      <c r="CG103" s="556"/>
      <c r="CH103" s="556"/>
      <c r="CI103" s="556"/>
      <c r="CJ103" s="556"/>
      <c r="CK103" s="556"/>
      <c r="CL103" s="556"/>
      <c r="CM103" s="556"/>
      <c r="CN103" s="556"/>
      <c r="CO103" s="556"/>
      <c r="CP103" s="556"/>
      <c r="CQ103" s="556"/>
      <c r="CR103" s="556"/>
      <c r="CS103" s="556"/>
      <c r="CT103" s="556"/>
      <c r="CU103" s="556"/>
      <c r="CV103" s="557">
        <f t="shared" si="7"/>
        <v>165726.02739726027</v>
      </c>
      <c r="CW103" s="557"/>
      <c r="CX103" s="557"/>
      <c r="CY103" s="557"/>
      <c r="CZ103" s="557"/>
      <c r="DA103" s="557"/>
      <c r="DB103" s="557"/>
      <c r="DC103" s="557"/>
      <c r="DD103" s="557"/>
      <c r="DE103" s="558"/>
    </row>
    <row r="104" spans="1:109" s="2" customFormat="1" ht="23.25" customHeight="1" x14ac:dyDescent="0.2">
      <c r="A104" s="523" t="s">
        <v>1230</v>
      </c>
      <c r="B104" s="524" t="s">
        <v>1230</v>
      </c>
      <c r="C104" s="524" t="s">
        <v>1230</v>
      </c>
      <c r="D104" s="524" t="s">
        <v>1230</v>
      </c>
      <c r="E104" s="524" t="s">
        <v>1230</v>
      </c>
      <c r="F104" s="524" t="s">
        <v>1230</v>
      </c>
      <c r="G104" s="524" t="s">
        <v>1230</v>
      </c>
      <c r="H104" s="524" t="s">
        <v>1230</v>
      </c>
      <c r="I104" s="524" t="s">
        <v>1230</v>
      </c>
      <c r="J104" s="524" t="s">
        <v>1230</v>
      </c>
      <c r="K104" s="524" t="s">
        <v>1230</v>
      </c>
      <c r="L104" s="524" t="s">
        <v>1230</v>
      </c>
      <c r="M104" s="524" t="s">
        <v>1230</v>
      </c>
      <c r="N104" s="524" t="s">
        <v>1230</v>
      </c>
      <c r="O104" s="524" t="s">
        <v>1230</v>
      </c>
      <c r="P104" s="525" t="s">
        <v>673</v>
      </c>
      <c r="Q104" s="525"/>
      <c r="R104" s="525"/>
      <c r="S104" s="525"/>
      <c r="T104" s="525"/>
      <c r="U104" s="525"/>
      <c r="V104" s="525"/>
      <c r="W104" s="525"/>
      <c r="X104" s="525"/>
      <c r="Y104" s="525"/>
      <c r="Z104" s="525"/>
      <c r="AA104" s="525"/>
      <c r="AB104" s="525"/>
      <c r="AC104" s="525"/>
      <c r="AD104" s="526">
        <v>101</v>
      </c>
      <c r="AE104" s="526"/>
      <c r="AF104" s="526"/>
      <c r="AG104" s="527">
        <v>1</v>
      </c>
      <c r="AH104" s="527"/>
      <c r="AI104" s="527"/>
      <c r="AJ104" s="527"/>
      <c r="AK104" s="528">
        <v>8549.1</v>
      </c>
      <c r="AL104" s="529">
        <v>8549.1</v>
      </c>
      <c r="AM104" s="529">
        <v>8549.1</v>
      </c>
      <c r="AN104" s="529">
        <v>8549.1</v>
      </c>
      <c r="AO104" s="529">
        <v>8549.1</v>
      </c>
      <c r="AP104" s="530">
        <v>8549.1</v>
      </c>
      <c r="AQ104" s="531">
        <f t="shared" si="5"/>
        <v>102589.20000000001</v>
      </c>
      <c r="AR104" s="531"/>
      <c r="AS104" s="531"/>
      <c r="AT104" s="531"/>
      <c r="AU104" s="531"/>
      <c r="AV104" s="531"/>
      <c r="AW104" s="531"/>
      <c r="AX104" s="531"/>
      <c r="AY104" s="532"/>
      <c r="AZ104" s="533"/>
      <c r="BA104" s="533"/>
      <c r="BB104" s="533"/>
      <c r="BC104" s="533"/>
      <c r="BD104" s="533"/>
      <c r="BE104" s="533"/>
      <c r="BF104" s="534"/>
      <c r="BG104" s="535">
        <f t="shared" si="8"/>
        <v>1424.8500000000001</v>
      </c>
      <c r="BH104" s="535"/>
      <c r="BI104" s="535"/>
      <c r="BJ104" s="535"/>
      <c r="BK104" s="535"/>
      <c r="BL104" s="535"/>
      <c r="BM104" s="535"/>
      <c r="BN104" s="535"/>
      <c r="BO104" s="536">
        <f t="shared" si="6"/>
        <v>14053.315068493152</v>
      </c>
      <c r="BP104" s="537"/>
      <c r="BQ104" s="537"/>
      <c r="BR104" s="537"/>
      <c r="BS104" s="537"/>
      <c r="BT104" s="537"/>
      <c r="BU104" s="537"/>
      <c r="BV104" s="538"/>
      <c r="BW104" s="535"/>
      <c r="BX104" s="535"/>
      <c r="BY104" s="535"/>
      <c r="BZ104" s="535"/>
      <c r="CA104" s="535"/>
      <c r="CB104" s="535"/>
      <c r="CC104" s="535"/>
      <c r="CD104" s="535"/>
      <c r="CE104" s="535"/>
      <c r="CF104" s="535"/>
      <c r="CG104" s="535"/>
      <c r="CH104" s="535"/>
      <c r="CI104" s="535"/>
      <c r="CJ104" s="535"/>
      <c r="CK104" s="535"/>
      <c r="CL104" s="535"/>
      <c r="CM104" s="535"/>
      <c r="CN104" s="535"/>
      <c r="CO104" s="535"/>
      <c r="CP104" s="535"/>
      <c r="CQ104" s="535"/>
      <c r="CR104" s="535"/>
      <c r="CS104" s="535"/>
      <c r="CT104" s="535"/>
      <c r="CU104" s="535"/>
      <c r="CV104" s="531">
        <f t="shared" si="7"/>
        <v>118067.36506849316</v>
      </c>
      <c r="CW104" s="531"/>
      <c r="CX104" s="531"/>
      <c r="CY104" s="531"/>
      <c r="CZ104" s="531"/>
      <c r="DA104" s="531"/>
      <c r="DB104" s="531"/>
      <c r="DC104" s="531"/>
      <c r="DD104" s="531"/>
      <c r="DE104" s="539"/>
    </row>
    <row r="105" spans="1:109" s="2" customFormat="1" ht="23.25" customHeight="1" x14ac:dyDescent="0.2">
      <c r="A105" s="523" t="s">
        <v>1230</v>
      </c>
      <c r="B105" s="524" t="s">
        <v>1230</v>
      </c>
      <c r="C105" s="524" t="s">
        <v>1230</v>
      </c>
      <c r="D105" s="524" t="s">
        <v>1230</v>
      </c>
      <c r="E105" s="524" t="s">
        <v>1230</v>
      </c>
      <c r="F105" s="524" t="s">
        <v>1230</v>
      </c>
      <c r="G105" s="524" t="s">
        <v>1230</v>
      </c>
      <c r="H105" s="524" t="s">
        <v>1230</v>
      </c>
      <c r="I105" s="524" t="s">
        <v>1230</v>
      </c>
      <c r="J105" s="524" t="s">
        <v>1230</v>
      </c>
      <c r="K105" s="524" t="s">
        <v>1230</v>
      </c>
      <c r="L105" s="524" t="s">
        <v>1230</v>
      </c>
      <c r="M105" s="524" t="s">
        <v>1230</v>
      </c>
      <c r="N105" s="524" t="s">
        <v>1230</v>
      </c>
      <c r="O105" s="524" t="s">
        <v>1230</v>
      </c>
      <c r="P105" s="525" t="s">
        <v>673</v>
      </c>
      <c r="Q105" s="525"/>
      <c r="R105" s="525"/>
      <c r="S105" s="525"/>
      <c r="T105" s="525"/>
      <c r="U105" s="525"/>
      <c r="V105" s="525"/>
      <c r="W105" s="525"/>
      <c r="X105" s="525"/>
      <c r="Y105" s="525"/>
      <c r="Z105" s="525"/>
      <c r="AA105" s="525"/>
      <c r="AB105" s="525"/>
      <c r="AC105" s="525"/>
      <c r="AD105" s="526">
        <v>101</v>
      </c>
      <c r="AE105" s="526"/>
      <c r="AF105" s="526"/>
      <c r="AG105" s="527">
        <v>1</v>
      </c>
      <c r="AH105" s="527"/>
      <c r="AI105" s="527"/>
      <c r="AJ105" s="527"/>
      <c r="AK105" s="528">
        <v>8549.1</v>
      </c>
      <c r="AL105" s="529">
        <v>8549.1</v>
      </c>
      <c r="AM105" s="529">
        <v>8549.1</v>
      </c>
      <c r="AN105" s="529">
        <v>8549.1</v>
      </c>
      <c r="AO105" s="529">
        <v>8549.1</v>
      </c>
      <c r="AP105" s="530">
        <v>8549.1</v>
      </c>
      <c r="AQ105" s="557">
        <f t="shared" ref="AQ105:AQ148" si="12">AG105*AK105*12</f>
        <v>102589.20000000001</v>
      </c>
      <c r="AR105" s="557"/>
      <c r="AS105" s="557"/>
      <c r="AT105" s="557"/>
      <c r="AU105" s="557"/>
      <c r="AV105" s="557"/>
      <c r="AW105" s="557"/>
      <c r="AX105" s="557"/>
      <c r="AY105" s="532"/>
      <c r="AZ105" s="533"/>
      <c r="BA105" s="533"/>
      <c r="BB105" s="533"/>
      <c r="BC105" s="533"/>
      <c r="BD105" s="533"/>
      <c r="BE105" s="533"/>
      <c r="BF105" s="534"/>
      <c r="BG105" s="535">
        <f t="shared" si="8"/>
        <v>1424.8500000000001</v>
      </c>
      <c r="BH105" s="535"/>
      <c r="BI105" s="535"/>
      <c r="BJ105" s="535"/>
      <c r="BK105" s="535"/>
      <c r="BL105" s="535"/>
      <c r="BM105" s="535"/>
      <c r="BN105" s="535"/>
      <c r="BO105" s="536">
        <f t="shared" ref="BO105:BO148" si="13">AQ105/365*50</f>
        <v>14053.315068493152</v>
      </c>
      <c r="BP105" s="537"/>
      <c r="BQ105" s="537"/>
      <c r="BR105" s="537"/>
      <c r="BS105" s="537"/>
      <c r="BT105" s="537"/>
      <c r="BU105" s="537"/>
      <c r="BV105" s="538"/>
      <c r="BW105" s="556"/>
      <c r="BX105" s="556"/>
      <c r="BY105" s="556"/>
      <c r="BZ105" s="556"/>
      <c r="CA105" s="556"/>
      <c r="CB105" s="556"/>
      <c r="CC105" s="556"/>
      <c r="CD105" s="556"/>
      <c r="CE105" s="556"/>
      <c r="CF105" s="556"/>
      <c r="CG105" s="556"/>
      <c r="CH105" s="556"/>
      <c r="CI105" s="556"/>
      <c r="CJ105" s="556"/>
      <c r="CK105" s="556"/>
      <c r="CL105" s="556"/>
      <c r="CM105" s="556"/>
      <c r="CN105" s="556"/>
      <c r="CO105" s="556"/>
      <c r="CP105" s="556"/>
      <c r="CQ105" s="556"/>
      <c r="CR105" s="556"/>
      <c r="CS105" s="556"/>
      <c r="CT105" s="556"/>
      <c r="CU105" s="556"/>
      <c r="CV105" s="557">
        <f t="shared" ref="CV105:CV148" si="14">SUM(AQ105:CU105)</f>
        <v>118067.36506849316</v>
      </c>
      <c r="CW105" s="557"/>
      <c r="CX105" s="557"/>
      <c r="CY105" s="557"/>
      <c r="CZ105" s="557"/>
      <c r="DA105" s="557"/>
      <c r="DB105" s="557"/>
      <c r="DC105" s="557"/>
      <c r="DD105" s="557"/>
      <c r="DE105" s="558"/>
    </row>
    <row r="106" spans="1:109" s="2" customFormat="1" ht="23.25" customHeight="1" x14ac:dyDescent="0.2">
      <c r="A106" s="523" t="s">
        <v>1231</v>
      </c>
      <c r="B106" s="524" t="s">
        <v>1231</v>
      </c>
      <c r="C106" s="524" t="s">
        <v>1231</v>
      </c>
      <c r="D106" s="524" t="s">
        <v>1231</v>
      </c>
      <c r="E106" s="524" t="s">
        <v>1231</v>
      </c>
      <c r="F106" s="524" t="s">
        <v>1231</v>
      </c>
      <c r="G106" s="524" t="s">
        <v>1231</v>
      </c>
      <c r="H106" s="524" t="s">
        <v>1231</v>
      </c>
      <c r="I106" s="524" t="s">
        <v>1231</v>
      </c>
      <c r="J106" s="524" t="s">
        <v>1231</v>
      </c>
      <c r="K106" s="524" t="s">
        <v>1231</v>
      </c>
      <c r="L106" s="524" t="s">
        <v>1231</v>
      </c>
      <c r="M106" s="524" t="s">
        <v>1231</v>
      </c>
      <c r="N106" s="524" t="s">
        <v>1231</v>
      </c>
      <c r="O106" s="524" t="s">
        <v>1231</v>
      </c>
      <c r="P106" s="525" t="s">
        <v>673</v>
      </c>
      <c r="Q106" s="525"/>
      <c r="R106" s="525"/>
      <c r="S106" s="525"/>
      <c r="T106" s="525"/>
      <c r="U106" s="525"/>
      <c r="V106" s="525"/>
      <c r="W106" s="525"/>
      <c r="X106" s="525"/>
      <c r="Y106" s="525"/>
      <c r="Z106" s="525"/>
      <c r="AA106" s="525"/>
      <c r="AB106" s="525"/>
      <c r="AC106" s="525"/>
      <c r="AD106" s="546">
        <v>101</v>
      </c>
      <c r="AE106" s="547"/>
      <c r="AF106" s="548"/>
      <c r="AG106" s="549">
        <v>1</v>
      </c>
      <c r="AH106" s="550"/>
      <c r="AI106" s="550"/>
      <c r="AJ106" s="551"/>
      <c r="AK106" s="528">
        <v>8131.8</v>
      </c>
      <c r="AL106" s="529">
        <v>8131.8</v>
      </c>
      <c r="AM106" s="529">
        <v>8131.8</v>
      </c>
      <c r="AN106" s="529">
        <v>8131.8</v>
      </c>
      <c r="AO106" s="529">
        <v>8131.8</v>
      </c>
      <c r="AP106" s="530">
        <v>8131.8</v>
      </c>
      <c r="AQ106" s="531">
        <f t="shared" si="12"/>
        <v>97581.6</v>
      </c>
      <c r="AR106" s="531"/>
      <c r="AS106" s="531"/>
      <c r="AT106" s="531"/>
      <c r="AU106" s="531"/>
      <c r="AV106" s="531"/>
      <c r="AW106" s="531"/>
      <c r="AX106" s="531"/>
      <c r="AY106" s="532"/>
      <c r="AZ106" s="533"/>
      <c r="BA106" s="533"/>
      <c r="BB106" s="533"/>
      <c r="BC106" s="533"/>
      <c r="BD106" s="533"/>
      <c r="BE106" s="533"/>
      <c r="BF106" s="534"/>
      <c r="BG106" s="535">
        <f t="shared" si="8"/>
        <v>1355.3</v>
      </c>
      <c r="BH106" s="535"/>
      <c r="BI106" s="535"/>
      <c r="BJ106" s="535"/>
      <c r="BK106" s="535"/>
      <c r="BL106" s="535"/>
      <c r="BM106" s="535"/>
      <c r="BN106" s="535"/>
      <c r="BO106" s="536">
        <f t="shared" si="13"/>
        <v>13367.342465753423</v>
      </c>
      <c r="BP106" s="537"/>
      <c r="BQ106" s="537"/>
      <c r="BR106" s="537"/>
      <c r="BS106" s="537"/>
      <c r="BT106" s="537"/>
      <c r="BU106" s="537"/>
      <c r="BV106" s="538"/>
      <c r="BW106" s="535"/>
      <c r="BX106" s="535"/>
      <c r="BY106" s="535"/>
      <c r="BZ106" s="535"/>
      <c r="CA106" s="535"/>
      <c r="CB106" s="535"/>
      <c r="CC106" s="535"/>
      <c r="CD106" s="535"/>
      <c r="CE106" s="535"/>
      <c r="CF106" s="535"/>
      <c r="CG106" s="535"/>
      <c r="CH106" s="535"/>
      <c r="CI106" s="535"/>
      <c r="CJ106" s="535"/>
      <c r="CK106" s="535"/>
      <c r="CL106" s="535"/>
      <c r="CM106" s="535"/>
      <c r="CN106" s="535"/>
      <c r="CO106" s="535"/>
      <c r="CP106" s="535"/>
      <c r="CQ106" s="535"/>
      <c r="CR106" s="535"/>
      <c r="CS106" s="535"/>
      <c r="CT106" s="535"/>
      <c r="CU106" s="535"/>
      <c r="CV106" s="531">
        <f t="shared" si="14"/>
        <v>112304.24246575343</v>
      </c>
      <c r="CW106" s="531"/>
      <c r="CX106" s="531"/>
      <c r="CY106" s="531"/>
      <c r="CZ106" s="531"/>
      <c r="DA106" s="531"/>
      <c r="DB106" s="531"/>
      <c r="DC106" s="531"/>
      <c r="DD106" s="531"/>
      <c r="DE106" s="539"/>
    </row>
    <row r="107" spans="1:109" s="2" customFormat="1" ht="23.25" customHeight="1" x14ac:dyDescent="0.2">
      <c r="A107" s="523" t="s">
        <v>1232</v>
      </c>
      <c r="B107" s="524" t="s">
        <v>1232</v>
      </c>
      <c r="C107" s="524" t="s">
        <v>1232</v>
      </c>
      <c r="D107" s="524" t="s">
        <v>1232</v>
      </c>
      <c r="E107" s="524" t="s">
        <v>1232</v>
      </c>
      <c r="F107" s="524" t="s">
        <v>1232</v>
      </c>
      <c r="G107" s="524" t="s">
        <v>1232</v>
      </c>
      <c r="H107" s="524" t="s">
        <v>1232</v>
      </c>
      <c r="I107" s="524" t="s">
        <v>1232</v>
      </c>
      <c r="J107" s="524" t="s">
        <v>1232</v>
      </c>
      <c r="K107" s="524" t="s">
        <v>1232</v>
      </c>
      <c r="L107" s="524" t="s">
        <v>1232</v>
      </c>
      <c r="M107" s="524" t="s">
        <v>1232</v>
      </c>
      <c r="N107" s="524" t="s">
        <v>1232</v>
      </c>
      <c r="O107" s="524" t="s">
        <v>1232</v>
      </c>
      <c r="P107" s="525" t="s">
        <v>673</v>
      </c>
      <c r="Q107" s="525"/>
      <c r="R107" s="525"/>
      <c r="S107" s="525"/>
      <c r="T107" s="525"/>
      <c r="U107" s="525"/>
      <c r="V107" s="525"/>
      <c r="W107" s="525"/>
      <c r="X107" s="525"/>
      <c r="Y107" s="525"/>
      <c r="Z107" s="525"/>
      <c r="AA107" s="525"/>
      <c r="AB107" s="525"/>
      <c r="AC107" s="525"/>
      <c r="AD107" s="546">
        <v>101</v>
      </c>
      <c r="AE107" s="547"/>
      <c r="AF107" s="548"/>
      <c r="AG107" s="549">
        <v>1</v>
      </c>
      <c r="AH107" s="550"/>
      <c r="AI107" s="550"/>
      <c r="AJ107" s="551"/>
      <c r="AK107" s="528">
        <v>6764.4</v>
      </c>
      <c r="AL107" s="529">
        <v>6764.4</v>
      </c>
      <c r="AM107" s="529">
        <v>6764.4</v>
      </c>
      <c r="AN107" s="529">
        <v>6764.4</v>
      </c>
      <c r="AO107" s="529">
        <v>6764.4</v>
      </c>
      <c r="AP107" s="530">
        <v>6764.4</v>
      </c>
      <c r="AQ107" s="557">
        <f t="shared" si="12"/>
        <v>81172.799999999988</v>
      </c>
      <c r="AR107" s="557"/>
      <c r="AS107" s="557"/>
      <c r="AT107" s="557"/>
      <c r="AU107" s="557"/>
      <c r="AV107" s="557"/>
      <c r="AW107" s="557"/>
      <c r="AX107" s="557"/>
      <c r="AY107" s="532"/>
      <c r="AZ107" s="533"/>
      <c r="BA107" s="533"/>
      <c r="BB107" s="533"/>
      <c r="BC107" s="533"/>
      <c r="BD107" s="533"/>
      <c r="BE107" s="533"/>
      <c r="BF107" s="534"/>
      <c r="BG107" s="535">
        <f t="shared" si="8"/>
        <v>1127.3999999999999</v>
      </c>
      <c r="BH107" s="535"/>
      <c r="BI107" s="535"/>
      <c r="BJ107" s="535"/>
      <c r="BK107" s="535"/>
      <c r="BL107" s="535"/>
      <c r="BM107" s="535"/>
      <c r="BN107" s="535"/>
      <c r="BO107" s="536">
        <f t="shared" si="13"/>
        <v>11119.561643835616</v>
      </c>
      <c r="BP107" s="537"/>
      <c r="BQ107" s="537"/>
      <c r="BR107" s="537"/>
      <c r="BS107" s="537"/>
      <c r="BT107" s="537"/>
      <c r="BU107" s="537"/>
      <c r="BV107" s="538"/>
      <c r="BW107" s="556"/>
      <c r="BX107" s="556"/>
      <c r="BY107" s="556"/>
      <c r="BZ107" s="556"/>
      <c r="CA107" s="556"/>
      <c r="CB107" s="556"/>
      <c r="CC107" s="556"/>
      <c r="CD107" s="556"/>
      <c r="CE107" s="556"/>
      <c r="CF107" s="556"/>
      <c r="CG107" s="556"/>
      <c r="CH107" s="556"/>
      <c r="CI107" s="556"/>
      <c r="CJ107" s="556"/>
      <c r="CK107" s="556"/>
      <c r="CL107" s="556"/>
      <c r="CM107" s="556"/>
      <c r="CN107" s="556"/>
      <c r="CO107" s="556"/>
      <c r="CP107" s="556"/>
      <c r="CQ107" s="556"/>
      <c r="CR107" s="556"/>
      <c r="CS107" s="556"/>
      <c r="CT107" s="556"/>
      <c r="CU107" s="556"/>
      <c r="CV107" s="557">
        <f t="shared" si="14"/>
        <v>93419.761643835605</v>
      </c>
      <c r="CW107" s="557"/>
      <c r="CX107" s="557"/>
      <c r="CY107" s="557"/>
      <c r="CZ107" s="557"/>
      <c r="DA107" s="557"/>
      <c r="DB107" s="557"/>
      <c r="DC107" s="557"/>
      <c r="DD107" s="557"/>
      <c r="DE107" s="558"/>
    </row>
    <row r="108" spans="1:109" s="2" customFormat="1" ht="27" customHeight="1" x14ac:dyDescent="0.2">
      <c r="A108" s="523" t="s">
        <v>1148</v>
      </c>
      <c r="B108" s="524" t="s">
        <v>1148</v>
      </c>
      <c r="C108" s="524" t="s">
        <v>1148</v>
      </c>
      <c r="D108" s="524" t="s">
        <v>1148</v>
      </c>
      <c r="E108" s="524" t="s">
        <v>1148</v>
      </c>
      <c r="F108" s="524" t="s">
        <v>1148</v>
      </c>
      <c r="G108" s="524" t="s">
        <v>1148</v>
      </c>
      <c r="H108" s="524" t="s">
        <v>1148</v>
      </c>
      <c r="I108" s="524" t="s">
        <v>1148</v>
      </c>
      <c r="J108" s="524" t="s">
        <v>1148</v>
      </c>
      <c r="K108" s="524" t="s">
        <v>1148</v>
      </c>
      <c r="L108" s="524" t="s">
        <v>1148</v>
      </c>
      <c r="M108" s="524" t="s">
        <v>1148</v>
      </c>
      <c r="N108" s="524" t="s">
        <v>1148</v>
      </c>
      <c r="O108" s="524" t="s">
        <v>1148</v>
      </c>
      <c r="P108" s="525" t="s">
        <v>1237</v>
      </c>
      <c r="Q108" s="525"/>
      <c r="R108" s="525"/>
      <c r="S108" s="525"/>
      <c r="T108" s="525"/>
      <c r="U108" s="525"/>
      <c r="V108" s="525"/>
      <c r="W108" s="525"/>
      <c r="X108" s="525"/>
      <c r="Y108" s="525"/>
      <c r="Z108" s="525"/>
      <c r="AA108" s="525"/>
      <c r="AB108" s="525"/>
      <c r="AC108" s="525"/>
      <c r="AD108" s="546">
        <v>101</v>
      </c>
      <c r="AE108" s="547"/>
      <c r="AF108" s="548"/>
      <c r="AG108" s="549">
        <v>1</v>
      </c>
      <c r="AH108" s="550"/>
      <c r="AI108" s="550"/>
      <c r="AJ108" s="551"/>
      <c r="AK108" s="528">
        <v>12000</v>
      </c>
      <c r="AL108" s="529">
        <v>12000</v>
      </c>
      <c r="AM108" s="529">
        <v>12000</v>
      </c>
      <c r="AN108" s="529">
        <v>12000</v>
      </c>
      <c r="AO108" s="529">
        <v>12000</v>
      </c>
      <c r="AP108" s="530">
        <v>12000</v>
      </c>
      <c r="AQ108" s="531">
        <f t="shared" si="12"/>
        <v>144000</v>
      </c>
      <c r="AR108" s="531"/>
      <c r="AS108" s="531"/>
      <c r="AT108" s="531"/>
      <c r="AU108" s="531"/>
      <c r="AV108" s="531"/>
      <c r="AW108" s="531"/>
      <c r="AX108" s="531"/>
      <c r="AY108" s="532"/>
      <c r="AZ108" s="533"/>
      <c r="BA108" s="533"/>
      <c r="BB108" s="533"/>
      <c r="BC108" s="533"/>
      <c r="BD108" s="533"/>
      <c r="BE108" s="533"/>
      <c r="BF108" s="534"/>
      <c r="BG108" s="535">
        <f t="shared" si="8"/>
        <v>2000</v>
      </c>
      <c r="BH108" s="535"/>
      <c r="BI108" s="535"/>
      <c r="BJ108" s="535"/>
      <c r="BK108" s="535"/>
      <c r="BL108" s="535"/>
      <c r="BM108" s="535"/>
      <c r="BN108" s="535"/>
      <c r="BO108" s="536">
        <f t="shared" si="13"/>
        <v>19726.027397260274</v>
      </c>
      <c r="BP108" s="537"/>
      <c r="BQ108" s="537"/>
      <c r="BR108" s="537"/>
      <c r="BS108" s="537"/>
      <c r="BT108" s="537"/>
      <c r="BU108" s="537"/>
      <c r="BV108" s="538"/>
      <c r="BW108" s="535"/>
      <c r="BX108" s="535"/>
      <c r="BY108" s="535"/>
      <c r="BZ108" s="535"/>
      <c r="CA108" s="535"/>
      <c r="CB108" s="535"/>
      <c r="CC108" s="535"/>
      <c r="CD108" s="535"/>
      <c r="CE108" s="535"/>
      <c r="CF108" s="535"/>
      <c r="CG108" s="535"/>
      <c r="CH108" s="535"/>
      <c r="CI108" s="535"/>
      <c r="CJ108" s="535"/>
      <c r="CK108" s="535"/>
      <c r="CL108" s="535"/>
      <c r="CM108" s="535"/>
      <c r="CN108" s="535"/>
      <c r="CO108" s="535"/>
      <c r="CP108" s="535"/>
      <c r="CQ108" s="535"/>
      <c r="CR108" s="535"/>
      <c r="CS108" s="535"/>
      <c r="CT108" s="535"/>
      <c r="CU108" s="535"/>
      <c r="CV108" s="531">
        <f t="shared" si="14"/>
        <v>165726.02739726027</v>
      </c>
      <c r="CW108" s="531"/>
      <c r="CX108" s="531"/>
      <c r="CY108" s="531"/>
      <c r="CZ108" s="531"/>
      <c r="DA108" s="531"/>
      <c r="DB108" s="531"/>
      <c r="DC108" s="531"/>
      <c r="DD108" s="531"/>
      <c r="DE108" s="539"/>
    </row>
    <row r="109" spans="1:109" s="2" customFormat="1" ht="23.25" customHeight="1" x14ac:dyDescent="0.2">
      <c r="A109" s="523" t="s">
        <v>1233</v>
      </c>
      <c r="B109" s="524" t="s">
        <v>1233</v>
      </c>
      <c r="C109" s="524" t="s">
        <v>1233</v>
      </c>
      <c r="D109" s="524" t="s">
        <v>1233</v>
      </c>
      <c r="E109" s="524" t="s">
        <v>1233</v>
      </c>
      <c r="F109" s="524" t="s">
        <v>1233</v>
      </c>
      <c r="G109" s="524" t="s">
        <v>1233</v>
      </c>
      <c r="H109" s="524" t="s">
        <v>1233</v>
      </c>
      <c r="I109" s="524" t="s">
        <v>1233</v>
      </c>
      <c r="J109" s="524" t="s">
        <v>1233</v>
      </c>
      <c r="K109" s="524" t="s">
        <v>1233</v>
      </c>
      <c r="L109" s="524" t="s">
        <v>1233</v>
      </c>
      <c r="M109" s="524" t="s">
        <v>1233</v>
      </c>
      <c r="N109" s="524" t="s">
        <v>1233</v>
      </c>
      <c r="O109" s="524" t="s">
        <v>1233</v>
      </c>
      <c r="P109" s="525" t="s">
        <v>1237</v>
      </c>
      <c r="Q109" s="525"/>
      <c r="R109" s="525"/>
      <c r="S109" s="525"/>
      <c r="T109" s="525"/>
      <c r="U109" s="525"/>
      <c r="V109" s="525"/>
      <c r="W109" s="525"/>
      <c r="X109" s="525"/>
      <c r="Y109" s="525"/>
      <c r="Z109" s="525"/>
      <c r="AA109" s="525"/>
      <c r="AB109" s="525"/>
      <c r="AC109" s="525"/>
      <c r="AD109" s="546">
        <v>101</v>
      </c>
      <c r="AE109" s="547"/>
      <c r="AF109" s="548"/>
      <c r="AG109" s="549">
        <v>1</v>
      </c>
      <c r="AH109" s="550"/>
      <c r="AI109" s="550"/>
      <c r="AJ109" s="551"/>
      <c r="AK109" s="528">
        <v>7160.0999999999995</v>
      </c>
      <c r="AL109" s="529">
        <v>7160.0999999999995</v>
      </c>
      <c r="AM109" s="529">
        <v>7160.0999999999995</v>
      </c>
      <c r="AN109" s="529">
        <v>7160.0999999999995</v>
      </c>
      <c r="AO109" s="529">
        <v>7160.0999999999995</v>
      </c>
      <c r="AP109" s="530">
        <v>7160.0999999999995</v>
      </c>
      <c r="AQ109" s="557">
        <f t="shared" si="12"/>
        <v>85921.2</v>
      </c>
      <c r="AR109" s="557"/>
      <c r="AS109" s="557"/>
      <c r="AT109" s="557"/>
      <c r="AU109" s="557"/>
      <c r="AV109" s="557"/>
      <c r="AW109" s="557"/>
      <c r="AX109" s="557"/>
      <c r="AY109" s="532"/>
      <c r="AZ109" s="533"/>
      <c r="BA109" s="533"/>
      <c r="BB109" s="533"/>
      <c r="BC109" s="533"/>
      <c r="BD109" s="533"/>
      <c r="BE109" s="533"/>
      <c r="BF109" s="534"/>
      <c r="BG109" s="535">
        <f t="shared" si="8"/>
        <v>1193.3499999999999</v>
      </c>
      <c r="BH109" s="535"/>
      <c r="BI109" s="535"/>
      <c r="BJ109" s="535"/>
      <c r="BK109" s="535"/>
      <c r="BL109" s="535"/>
      <c r="BM109" s="535"/>
      <c r="BN109" s="535"/>
      <c r="BO109" s="536">
        <f t="shared" si="13"/>
        <v>11770.027397260274</v>
      </c>
      <c r="BP109" s="537"/>
      <c r="BQ109" s="537"/>
      <c r="BR109" s="537"/>
      <c r="BS109" s="537"/>
      <c r="BT109" s="537"/>
      <c r="BU109" s="537"/>
      <c r="BV109" s="538"/>
      <c r="BW109" s="556"/>
      <c r="BX109" s="556"/>
      <c r="BY109" s="556"/>
      <c r="BZ109" s="556"/>
      <c r="CA109" s="556"/>
      <c r="CB109" s="556"/>
      <c r="CC109" s="556"/>
      <c r="CD109" s="556"/>
      <c r="CE109" s="556"/>
      <c r="CF109" s="556"/>
      <c r="CG109" s="556"/>
      <c r="CH109" s="556"/>
      <c r="CI109" s="556"/>
      <c r="CJ109" s="556"/>
      <c r="CK109" s="556"/>
      <c r="CL109" s="556"/>
      <c r="CM109" s="556"/>
      <c r="CN109" s="556"/>
      <c r="CO109" s="556"/>
      <c r="CP109" s="556"/>
      <c r="CQ109" s="556"/>
      <c r="CR109" s="556"/>
      <c r="CS109" s="556"/>
      <c r="CT109" s="556"/>
      <c r="CU109" s="556"/>
      <c r="CV109" s="557">
        <f t="shared" si="14"/>
        <v>98884.577397260276</v>
      </c>
      <c r="CW109" s="557"/>
      <c r="CX109" s="557"/>
      <c r="CY109" s="557"/>
      <c r="CZ109" s="557"/>
      <c r="DA109" s="557"/>
      <c r="DB109" s="557"/>
      <c r="DC109" s="557"/>
      <c r="DD109" s="557"/>
      <c r="DE109" s="558"/>
    </row>
    <row r="110" spans="1:109" s="2" customFormat="1" ht="23.25" customHeight="1" x14ac:dyDescent="0.2">
      <c r="A110" s="523" t="s">
        <v>1234</v>
      </c>
      <c r="B110" s="524" t="s">
        <v>1234</v>
      </c>
      <c r="C110" s="524" t="s">
        <v>1234</v>
      </c>
      <c r="D110" s="524" t="s">
        <v>1234</v>
      </c>
      <c r="E110" s="524" t="s">
        <v>1234</v>
      </c>
      <c r="F110" s="524" t="s">
        <v>1234</v>
      </c>
      <c r="G110" s="524" t="s">
        <v>1234</v>
      </c>
      <c r="H110" s="524" t="s">
        <v>1234</v>
      </c>
      <c r="I110" s="524" t="s">
        <v>1234</v>
      </c>
      <c r="J110" s="524" t="s">
        <v>1234</v>
      </c>
      <c r="K110" s="524" t="s">
        <v>1234</v>
      </c>
      <c r="L110" s="524" t="s">
        <v>1234</v>
      </c>
      <c r="M110" s="524" t="s">
        <v>1234</v>
      </c>
      <c r="N110" s="524" t="s">
        <v>1234</v>
      </c>
      <c r="O110" s="524" t="s">
        <v>1234</v>
      </c>
      <c r="P110" s="525" t="s">
        <v>1238</v>
      </c>
      <c r="Q110" s="525"/>
      <c r="R110" s="525"/>
      <c r="S110" s="525"/>
      <c r="T110" s="525"/>
      <c r="U110" s="525"/>
      <c r="V110" s="525"/>
      <c r="W110" s="525"/>
      <c r="X110" s="525"/>
      <c r="Y110" s="525"/>
      <c r="Z110" s="525"/>
      <c r="AA110" s="525"/>
      <c r="AB110" s="525"/>
      <c r="AC110" s="525"/>
      <c r="AD110" s="546">
        <v>101</v>
      </c>
      <c r="AE110" s="547"/>
      <c r="AF110" s="548"/>
      <c r="AG110" s="549">
        <v>1</v>
      </c>
      <c r="AH110" s="550"/>
      <c r="AI110" s="550"/>
      <c r="AJ110" s="551"/>
      <c r="AK110" s="528">
        <v>16383.6</v>
      </c>
      <c r="AL110" s="529">
        <v>16383.6</v>
      </c>
      <c r="AM110" s="529">
        <v>16383.6</v>
      </c>
      <c r="AN110" s="529">
        <v>16383.6</v>
      </c>
      <c r="AO110" s="529">
        <v>16383.6</v>
      </c>
      <c r="AP110" s="530">
        <v>16383.6</v>
      </c>
      <c r="AQ110" s="531">
        <f t="shared" si="12"/>
        <v>196603.2</v>
      </c>
      <c r="AR110" s="531"/>
      <c r="AS110" s="531"/>
      <c r="AT110" s="531"/>
      <c r="AU110" s="531"/>
      <c r="AV110" s="531"/>
      <c r="AW110" s="531"/>
      <c r="AX110" s="531"/>
      <c r="AY110" s="532"/>
      <c r="AZ110" s="533"/>
      <c r="BA110" s="533"/>
      <c r="BB110" s="533"/>
      <c r="BC110" s="533"/>
      <c r="BD110" s="533"/>
      <c r="BE110" s="533"/>
      <c r="BF110" s="534"/>
      <c r="BG110" s="535">
        <f t="shared" si="8"/>
        <v>2730.6</v>
      </c>
      <c r="BH110" s="535"/>
      <c r="BI110" s="535"/>
      <c r="BJ110" s="535"/>
      <c r="BK110" s="535"/>
      <c r="BL110" s="535"/>
      <c r="BM110" s="535"/>
      <c r="BN110" s="535"/>
      <c r="BO110" s="536">
        <f t="shared" si="13"/>
        <v>26931.945205479453</v>
      </c>
      <c r="BP110" s="537"/>
      <c r="BQ110" s="537"/>
      <c r="BR110" s="537"/>
      <c r="BS110" s="537"/>
      <c r="BT110" s="537"/>
      <c r="BU110" s="537"/>
      <c r="BV110" s="538"/>
      <c r="BW110" s="535"/>
      <c r="BX110" s="535"/>
      <c r="BY110" s="535"/>
      <c r="BZ110" s="535"/>
      <c r="CA110" s="535"/>
      <c r="CB110" s="535"/>
      <c r="CC110" s="535"/>
      <c r="CD110" s="535"/>
      <c r="CE110" s="535"/>
      <c r="CF110" s="535"/>
      <c r="CG110" s="535"/>
      <c r="CH110" s="535"/>
      <c r="CI110" s="535"/>
      <c r="CJ110" s="535"/>
      <c r="CK110" s="535"/>
      <c r="CL110" s="535"/>
      <c r="CM110" s="535"/>
      <c r="CN110" s="535"/>
      <c r="CO110" s="535"/>
      <c r="CP110" s="535"/>
      <c r="CQ110" s="535"/>
      <c r="CR110" s="535"/>
      <c r="CS110" s="535"/>
      <c r="CT110" s="535"/>
      <c r="CU110" s="535"/>
      <c r="CV110" s="531">
        <f t="shared" si="14"/>
        <v>226265.74520547947</v>
      </c>
      <c r="CW110" s="531"/>
      <c r="CX110" s="531"/>
      <c r="CY110" s="531"/>
      <c r="CZ110" s="531"/>
      <c r="DA110" s="531"/>
      <c r="DB110" s="531"/>
      <c r="DC110" s="531"/>
      <c r="DD110" s="531"/>
      <c r="DE110" s="539"/>
    </row>
    <row r="111" spans="1:109" s="2" customFormat="1" ht="23.25" customHeight="1" x14ac:dyDescent="0.2">
      <c r="A111" s="523" t="s">
        <v>1235</v>
      </c>
      <c r="B111" s="524" t="s">
        <v>1235</v>
      </c>
      <c r="C111" s="524" t="s">
        <v>1235</v>
      </c>
      <c r="D111" s="524" t="s">
        <v>1235</v>
      </c>
      <c r="E111" s="524" t="s">
        <v>1235</v>
      </c>
      <c r="F111" s="524" t="s">
        <v>1235</v>
      </c>
      <c r="G111" s="524" t="s">
        <v>1235</v>
      </c>
      <c r="H111" s="524" t="s">
        <v>1235</v>
      </c>
      <c r="I111" s="524" t="s">
        <v>1235</v>
      </c>
      <c r="J111" s="524" t="s">
        <v>1235</v>
      </c>
      <c r="K111" s="524" t="s">
        <v>1235</v>
      </c>
      <c r="L111" s="524" t="s">
        <v>1235</v>
      </c>
      <c r="M111" s="524" t="s">
        <v>1235</v>
      </c>
      <c r="N111" s="524" t="s">
        <v>1235</v>
      </c>
      <c r="O111" s="524" t="s">
        <v>1235</v>
      </c>
      <c r="P111" s="525" t="s">
        <v>1238</v>
      </c>
      <c r="Q111" s="525"/>
      <c r="R111" s="525"/>
      <c r="S111" s="525"/>
      <c r="T111" s="525"/>
      <c r="U111" s="525"/>
      <c r="V111" s="525"/>
      <c r="W111" s="525"/>
      <c r="X111" s="525"/>
      <c r="Y111" s="525"/>
      <c r="Z111" s="525"/>
      <c r="AA111" s="525"/>
      <c r="AB111" s="525"/>
      <c r="AC111" s="525"/>
      <c r="AD111" s="546">
        <v>101</v>
      </c>
      <c r="AE111" s="547"/>
      <c r="AF111" s="548"/>
      <c r="AG111" s="549">
        <v>1</v>
      </c>
      <c r="AH111" s="550"/>
      <c r="AI111" s="550"/>
      <c r="AJ111" s="551"/>
      <c r="AK111" s="528">
        <v>6776.7</v>
      </c>
      <c r="AL111" s="529">
        <v>6776.7</v>
      </c>
      <c r="AM111" s="529">
        <v>6776.7</v>
      </c>
      <c r="AN111" s="529">
        <v>6776.7</v>
      </c>
      <c r="AO111" s="529">
        <v>6776.7</v>
      </c>
      <c r="AP111" s="530">
        <v>6776.7</v>
      </c>
      <c r="AQ111" s="557">
        <f t="shared" si="12"/>
        <v>81320.399999999994</v>
      </c>
      <c r="AR111" s="557"/>
      <c r="AS111" s="557"/>
      <c r="AT111" s="557"/>
      <c r="AU111" s="557"/>
      <c r="AV111" s="557"/>
      <c r="AW111" s="557"/>
      <c r="AX111" s="557"/>
      <c r="AY111" s="532"/>
      <c r="AZ111" s="533"/>
      <c r="BA111" s="533"/>
      <c r="BB111" s="533"/>
      <c r="BC111" s="533"/>
      <c r="BD111" s="533"/>
      <c r="BE111" s="533"/>
      <c r="BF111" s="534"/>
      <c r="BG111" s="535">
        <f t="shared" si="8"/>
        <v>1129.4499999999998</v>
      </c>
      <c r="BH111" s="535"/>
      <c r="BI111" s="535"/>
      <c r="BJ111" s="535"/>
      <c r="BK111" s="535"/>
      <c r="BL111" s="535"/>
      <c r="BM111" s="535"/>
      <c r="BN111" s="535"/>
      <c r="BO111" s="536">
        <f t="shared" si="13"/>
        <v>11139.780821917808</v>
      </c>
      <c r="BP111" s="537"/>
      <c r="BQ111" s="537"/>
      <c r="BR111" s="537"/>
      <c r="BS111" s="537"/>
      <c r="BT111" s="537"/>
      <c r="BU111" s="537"/>
      <c r="BV111" s="538"/>
      <c r="BW111" s="556"/>
      <c r="BX111" s="556"/>
      <c r="BY111" s="556"/>
      <c r="BZ111" s="556"/>
      <c r="CA111" s="556"/>
      <c r="CB111" s="556"/>
      <c r="CC111" s="556"/>
      <c r="CD111" s="556"/>
      <c r="CE111" s="556"/>
      <c r="CF111" s="556"/>
      <c r="CG111" s="556"/>
      <c r="CH111" s="556"/>
      <c r="CI111" s="556"/>
      <c r="CJ111" s="556"/>
      <c r="CK111" s="556"/>
      <c r="CL111" s="556"/>
      <c r="CM111" s="556"/>
      <c r="CN111" s="556"/>
      <c r="CO111" s="556"/>
      <c r="CP111" s="556"/>
      <c r="CQ111" s="556"/>
      <c r="CR111" s="556"/>
      <c r="CS111" s="556"/>
      <c r="CT111" s="556"/>
      <c r="CU111" s="556"/>
      <c r="CV111" s="557">
        <f t="shared" si="14"/>
        <v>93589.630821917803</v>
      </c>
      <c r="CW111" s="557"/>
      <c r="CX111" s="557"/>
      <c r="CY111" s="557"/>
      <c r="CZ111" s="557"/>
      <c r="DA111" s="557"/>
      <c r="DB111" s="557"/>
      <c r="DC111" s="557"/>
      <c r="DD111" s="557"/>
      <c r="DE111" s="558"/>
    </row>
    <row r="112" spans="1:109" s="2" customFormat="1" ht="23.25" customHeight="1" x14ac:dyDescent="0.2">
      <c r="A112" s="523" t="s">
        <v>1236</v>
      </c>
      <c r="B112" s="524" t="s">
        <v>1236</v>
      </c>
      <c r="C112" s="524" t="s">
        <v>1236</v>
      </c>
      <c r="D112" s="524" t="s">
        <v>1236</v>
      </c>
      <c r="E112" s="524" t="s">
        <v>1236</v>
      </c>
      <c r="F112" s="524" t="s">
        <v>1236</v>
      </c>
      <c r="G112" s="524" t="s">
        <v>1236</v>
      </c>
      <c r="H112" s="524" t="s">
        <v>1236</v>
      </c>
      <c r="I112" s="524" t="s">
        <v>1236</v>
      </c>
      <c r="J112" s="524" t="s">
        <v>1236</v>
      </c>
      <c r="K112" s="524" t="s">
        <v>1236</v>
      </c>
      <c r="L112" s="524" t="s">
        <v>1236</v>
      </c>
      <c r="M112" s="524" t="s">
        <v>1236</v>
      </c>
      <c r="N112" s="524" t="s">
        <v>1236</v>
      </c>
      <c r="O112" s="524" t="s">
        <v>1236</v>
      </c>
      <c r="P112" s="525" t="s">
        <v>1238</v>
      </c>
      <c r="Q112" s="525"/>
      <c r="R112" s="525"/>
      <c r="S112" s="525"/>
      <c r="T112" s="525"/>
      <c r="U112" s="525"/>
      <c r="V112" s="525"/>
      <c r="W112" s="525"/>
      <c r="X112" s="525"/>
      <c r="Y112" s="525"/>
      <c r="Z112" s="525"/>
      <c r="AA112" s="525"/>
      <c r="AB112" s="525"/>
      <c r="AC112" s="525"/>
      <c r="AD112" s="546">
        <v>101</v>
      </c>
      <c r="AE112" s="547"/>
      <c r="AF112" s="548"/>
      <c r="AG112" s="549">
        <v>1</v>
      </c>
      <c r="AH112" s="550"/>
      <c r="AI112" s="550"/>
      <c r="AJ112" s="551"/>
      <c r="AK112" s="528">
        <v>7592.7</v>
      </c>
      <c r="AL112" s="529">
        <v>7592.7</v>
      </c>
      <c r="AM112" s="529">
        <v>7592.7</v>
      </c>
      <c r="AN112" s="529">
        <v>7592.7</v>
      </c>
      <c r="AO112" s="529">
        <v>7592.7</v>
      </c>
      <c r="AP112" s="530">
        <v>7592.7</v>
      </c>
      <c r="AQ112" s="531">
        <f t="shared" si="12"/>
        <v>91112.4</v>
      </c>
      <c r="AR112" s="531"/>
      <c r="AS112" s="531"/>
      <c r="AT112" s="531"/>
      <c r="AU112" s="531"/>
      <c r="AV112" s="531"/>
      <c r="AW112" s="531"/>
      <c r="AX112" s="531"/>
      <c r="AY112" s="532"/>
      <c r="AZ112" s="533"/>
      <c r="BA112" s="533"/>
      <c r="BB112" s="533"/>
      <c r="BC112" s="533"/>
      <c r="BD112" s="533"/>
      <c r="BE112" s="533"/>
      <c r="BF112" s="534"/>
      <c r="BG112" s="535">
        <f t="shared" si="8"/>
        <v>1265.45</v>
      </c>
      <c r="BH112" s="535"/>
      <c r="BI112" s="535"/>
      <c r="BJ112" s="535"/>
      <c r="BK112" s="535"/>
      <c r="BL112" s="535"/>
      <c r="BM112" s="535"/>
      <c r="BN112" s="535"/>
      <c r="BO112" s="536">
        <f t="shared" si="13"/>
        <v>12481.150684931506</v>
      </c>
      <c r="BP112" s="537"/>
      <c r="BQ112" s="537"/>
      <c r="BR112" s="537"/>
      <c r="BS112" s="537"/>
      <c r="BT112" s="537"/>
      <c r="BU112" s="537"/>
      <c r="BV112" s="538"/>
      <c r="BW112" s="535"/>
      <c r="BX112" s="535"/>
      <c r="BY112" s="535"/>
      <c r="BZ112" s="535"/>
      <c r="CA112" s="535"/>
      <c r="CB112" s="535"/>
      <c r="CC112" s="535"/>
      <c r="CD112" s="535"/>
      <c r="CE112" s="535"/>
      <c r="CF112" s="535"/>
      <c r="CG112" s="535"/>
      <c r="CH112" s="535"/>
      <c r="CI112" s="535"/>
      <c r="CJ112" s="535"/>
      <c r="CK112" s="535"/>
      <c r="CL112" s="535"/>
      <c r="CM112" s="535"/>
      <c r="CN112" s="535"/>
      <c r="CO112" s="535"/>
      <c r="CP112" s="535"/>
      <c r="CQ112" s="535"/>
      <c r="CR112" s="535"/>
      <c r="CS112" s="535"/>
      <c r="CT112" s="535"/>
      <c r="CU112" s="535"/>
      <c r="CV112" s="531">
        <f t="shared" si="14"/>
        <v>104859.0006849315</v>
      </c>
      <c r="CW112" s="531"/>
      <c r="CX112" s="531"/>
      <c r="CY112" s="531"/>
      <c r="CZ112" s="531"/>
      <c r="DA112" s="531"/>
      <c r="DB112" s="531"/>
      <c r="DC112" s="531"/>
      <c r="DD112" s="531"/>
      <c r="DE112" s="539"/>
    </row>
    <row r="113" spans="1:109" s="2" customFormat="1" ht="23.25" customHeight="1" x14ac:dyDescent="0.2">
      <c r="A113" s="523" t="s">
        <v>1148</v>
      </c>
      <c r="B113" s="524" t="s">
        <v>1148</v>
      </c>
      <c r="C113" s="524" t="s">
        <v>1148</v>
      </c>
      <c r="D113" s="524" t="s">
        <v>1148</v>
      </c>
      <c r="E113" s="524" t="s">
        <v>1148</v>
      </c>
      <c r="F113" s="524" t="s">
        <v>1148</v>
      </c>
      <c r="G113" s="524" t="s">
        <v>1148</v>
      </c>
      <c r="H113" s="524" t="s">
        <v>1148</v>
      </c>
      <c r="I113" s="524" t="s">
        <v>1148</v>
      </c>
      <c r="J113" s="524" t="s">
        <v>1148</v>
      </c>
      <c r="K113" s="524" t="s">
        <v>1148</v>
      </c>
      <c r="L113" s="524" t="s">
        <v>1148</v>
      </c>
      <c r="M113" s="524" t="s">
        <v>1148</v>
      </c>
      <c r="N113" s="524" t="s">
        <v>1148</v>
      </c>
      <c r="O113" s="524" t="s">
        <v>1148</v>
      </c>
      <c r="P113" s="525" t="s">
        <v>1246</v>
      </c>
      <c r="Q113" s="525"/>
      <c r="R113" s="525"/>
      <c r="S113" s="525"/>
      <c r="T113" s="525"/>
      <c r="U113" s="525"/>
      <c r="V113" s="525"/>
      <c r="W113" s="525"/>
      <c r="X113" s="525"/>
      <c r="Y113" s="525"/>
      <c r="Z113" s="525"/>
      <c r="AA113" s="525"/>
      <c r="AB113" s="525"/>
      <c r="AC113" s="525"/>
      <c r="AD113" s="546">
        <v>101</v>
      </c>
      <c r="AE113" s="547"/>
      <c r="AF113" s="548"/>
      <c r="AG113" s="549">
        <v>1</v>
      </c>
      <c r="AH113" s="550"/>
      <c r="AI113" s="550"/>
      <c r="AJ113" s="551"/>
      <c r="AK113" s="528">
        <v>12690.599999999999</v>
      </c>
      <c r="AL113" s="529">
        <v>12690.599999999999</v>
      </c>
      <c r="AM113" s="529">
        <v>12690.599999999999</v>
      </c>
      <c r="AN113" s="529">
        <v>12690.599999999999</v>
      </c>
      <c r="AO113" s="529">
        <v>12690.599999999999</v>
      </c>
      <c r="AP113" s="530">
        <v>12690.599999999999</v>
      </c>
      <c r="AQ113" s="557">
        <f t="shared" si="12"/>
        <v>152287.19999999998</v>
      </c>
      <c r="AR113" s="557"/>
      <c r="AS113" s="557"/>
      <c r="AT113" s="557"/>
      <c r="AU113" s="557"/>
      <c r="AV113" s="557"/>
      <c r="AW113" s="557"/>
      <c r="AX113" s="557"/>
      <c r="AY113" s="532"/>
      <c r="AZ113" s="533"/>
      <c r="BA113" s="533"/>
      <c r="BB113" s="533"/>
      <c r="BC113" s="533"/>
      <c r="BD113" s="533"/>
      <c r="BE113" s="533"/>
      <c r="BF113" s="534"/>
      <c r="BG113" s="535">
        <f t="shared" si="8"/>
        <v>2115.0999999999995</v>
      </c>
      <c r="BH113" s="535"/>
      <c r="BI113" s="535"/>
      <c r="BJ113" s="535"/>
      <c r="BK113" s="535"/>
      <c r="BL113" s="535"/>
      <c r="BM113" s="535"/>
      <c r="BN113" s="535"/>
      <c r="BO113" s="536">
        <f t="shared" si="13"/>
        <v>20861.260273972603</v>
      </c>
      <c r="BP113" s="537"/>
      <c r="BQ113" s="537"/>
      <c r="BR113" s="537"/>
      <c r="BS113" s="537"/>
      <c r="BT113" s="537"/>
      <c r="BU113" s="537"/>
      <c r="BV113" s="538"/>
      <c r="BW113" s="556"/>
      <c r="BX113" s="556"/>
      <c r="BY113" s="556"/>
      <c r="BZ113" s="556"/>
      <c r="CA113" s="556"/>
      <c r="CB113" s="556"/>
      <c r="CC113" s="556"/>
      <c r="CD113" s="556"/>
      <c r="CE113" s="556"/>
      <c r="CF113" s="556"/>
      <c r="CG113" s="556"/>
      <c r="CH113" s="556"/>
      <c r="CI113" s="556"/>
      <c r="CJ113" s="556"/>
      <c r="CK113" s="556"/>
      <c r="CL113" s="556"/>
      <c r="CM113" s="556"/>
      <c r="CN113" s="556"/>
      <c r="CO113" s="556"/>
      <c r="CP113" s="556"/>
      <c r="CQ113" s="556"/>
      <c r="CR113" s="556"/>
      <c r="CS113" s="556"/>
      <c r="CT113" s="556"/>
      <c r="CU113" s="556"/>
      <c r="CV113" s="557">
        <f t="shared" si="14"/>
        <v>175263.5602739726</v>
      </c>
      <c r="CW113" s="557"/>
      <c r="CX113" s="557"/>
      <c r="CY113" s="557"/>
      <c r="CZ113" s="557"/>
      <c r="DA113" s="557"/>
      <c r="DB113" s="557"/>
      <c r="DC113" s="557"/>
      <c r="DD113" s="557"/>
      <c r="DE113" s="558"/>
    </row>
    <row r="114" spans="1:109" s="2" customFormat="1" ht="23.25" customHeight="1" x14ac:dyDescent="0.2">
      <c r="A114" s="523" t="s">
        <v>1233</v>
      </c>
      <c r="B114" s="524" t="s">
        <v>1233</v>
      </c>
      <c r="C114" s="524" t="s">
        <v>1233</v>
      </c>
      <c r="D114" s="524" t="s">
        <v>1233</v>
      </c>
      <c r="E114" s="524" t="s">
        <v>1233</v>
      </c>
      <c r="F114" s="524" t="s">
        <v>1233</v>
      </c>
      <c r="G114" s="524" t="s">
        <v>1233</v>
      </c>
      <c r="H114" s="524" t="s">
        <v>1233</v>
      </c>
      <c r="I114" s="524" t="s">
        <v>1233</v>
      </c>
      <c r="J114" s="524" t="s">
        <v>1233</v>
      </c>
      <c r="K114" s="524" t="s">
        <v>1233</v>
      </c>
      <c r="L114" s="524" t="s">
        <v>1233</v>
      </c>
      <c r="M114" s="524" t="s">
        <v>1233</v>
      </c>
      <c r="N114" s="524" t="s">
        <v>1233</v>
      </c>
      <c r="O114" s="524" t="s">
        <v>1233</v>
      </c>
      <c r="P114" s="525" t="s">
        <v>1246</v>
      </c>
      <c r="Q114" s="525"/>
      <c r="R114" s="525"/>
      <c r="S114" s="525"/>
      <c r="T114" s="525"/>
      <c r="U114" s="525"/>
      <c r="V114" s="525"/>
      <c r="W114" s="525"/>
      <c r="X114" s="525"/>
      <c r="Y114" s="525"/>
      <c r="Z114" s="525"/>
      <c r="AA114" s="525"/>
      <c r="AB114" s="525"/>
      <c r="AC114" s="525"/>
      <c r="AD114" s="546">
        <v>101</v>
      </c>
      <c r="AE114" s="547"/>
      <c r="AF114" s="548"/>
      <c r="AG114" s="549">
        <v>1</v>
      </c>
      <c r="AH114" s="550"/>
      <c r="AI114" s="550"/>
      <c r="AJ114" s="551"/>
      <c r="AK114" s="528">
        <v>7160.0999999999995</v>
      </c>
      <c r="AL114" s="529">
        <v>7160.0999999999995</v>
      </c>
      <c r="AM114" s="529">
        <v>7160.0999999999995</v>
      </c>
      <c r="AN114" s="529">
        <v>7160.0999999999995</v>
      </c>
      <c r="AO114" s="529">
        <v>7160.0999999999995</v>
      </c>
      <c r="AP114" s="530">
        <v>7160.0999999999995</v>
      </c>
      <c r="AQ114" s="531">
        <f t="shared" si="12"/>
        <v>85921.2</v>
      </c>
      <c r="AR114" s="531"/>
      <c r="AS114" s="531"/>
      <c r="AT114" s="531"/>
      <c r="AU114" s="531"/>
      <c r="AV114" s="531"/>
      <c r="AW114" s="531"/>
      <c r="AX114" s="531"/>
      <c r="AY114" s="532"/>
      <c r="AZ114" s="533"/>
      <c r="BA114" s="533"/>
      <c r="BB114" s="533"/>
      <c r="BC114" s="533"/>
      <c r="BD114" s="533"/>
      <c r="BE114" s="533"/>
      <c r="BF114" s="534"/>
      <c r="BG114" s="535">
        <f t="shared" si="8"/>
        <v>1193.3499999999999</v>
      </c>
      <c r="BH114" s="535"/>
      <c r="BI114" s="535"/>
      <c r="BJ114" s="535"/>
      <c r="BK114" s="535"/>
      <c r="BL114" s="535"/>
      <c r="BM114" s="535"/>
      <c r="BN114" s="535"/>
      <c r="BO114" s="536">
        <f t="shared" si="13"/>
        <v>11770.027397260274</v>
      </c>
      <c r="BP114" s="537"/>
      <c r="BQ114" s="537"/>
      <c r="BR114" s="537"/>
      <c r="BS114" s="537"/>
      <c r="BT114" s="537"/>
      <c r="BU114" s="537"/>
      <c r="BV114" s="538"/>
      <c r="BW114" s="535"/>
      <c r="BX114" s="535"/>
      <c r="BY114" s="535"/>
      <c r="BZ114" s="535"/>
      <c r="CA114" s="535"/>
      <c r="CB114" s="535"/>
      <c r="CC114" s="535"/>
      <c r="CD114" s="535"/>
      <c r="CE114" s="535"/>
      <c r="CF114" s="535"/>
      <c r="CG114" s="535"/>
      <c r="CH114" s="535"/>
      <c r="CI114" s="535"/>
      <c r="CJ114" s="535"/>
      <c r="CK114" s="535"/>
      <c r="CL114" s="535"/>
      <c r="CM114" s="535"/>
      <c r="CN114" s="535"/>
      <c r="CO114" s="535"/>
      <c r="CP114" s="535"/>
      <c r="CQ114" s="535"/>
      <c r="CR114" s="535"/>
      <c r="CS114" s="535"/>
      <c r="CT114" s="535"/>
      <c r="CU114" s="535"/>
      <c r="CV114" s="531">
        <f t="shared" si="14"/>
        <v>98884.577397260276</v>
      </c>
      <c r="CW114" s="531"/>
      <c r="CX114" s="531"/>
      <c r="CY114" s="531"/>
      <c r="CZ114" s="531"/>
      <c r="DA114" s="531"/>
      <c r="DB114" s="531"/>
      <c r="DC114" s="531"/>
      <c r="DD114" s="531"/>
      <c r="DE114" s="539"/>
    </row>
    <row r="115" spans="1:109" s="2" customFormat="1" ht="23.25" customHeight="1" x14ac:dyDescent="0.2">
      <c r="A115" s="523" t="s">
        <v>1148</v>
      </c>
      <c r="B115" s="524" t="s">
        <v>1148</v>
      </c>
      <c r="C115" s="524" t="s">
        <v>1148</v>
      </c>
      <c r="D115" s="524" t="s">
        <v>1148</v>
      </c>
      <c r="E115" s="524" t="s">
        <v>1148</v>
      </c>
      <c r="F115" s="524" t="s">
        <v>1148</v>
      </c>
      <c r="G115" s="524" t="s">
        <v>1148</v>
      </c>
      <c r="H115" s="524" t="s">
        <v>1148</v>
      </c>
      <c r="I115" s="524" t="s">
        <v>1148</v>
      </c>
      <c r="J115" s="524" t="s">
        <v>1148</v>
      </c>
      <c r="K115" s="524" t="s">
        <v>1148</v>
      </c>
      <c r="L115" s="524" t="s">
        <v>1148</v>
      </c>
      <c r="M115" s="524" t="s">
        <v>1148</v>
      </c>
      <c r="N115" s="524" t="s">
        <v>1148</v>
      </c>
      <c r="O115" s="524" t="s">
        <v>1148</v>
      </c>
      <c r="P115" s="525" t="s">
        <v>1247</v>
      </c>
      <c r="Q115" s="525"/>
      <c r="R115" s="525"/>
      <c r="S115" s="525"/>
      <c r="T115" s="525"/>
      <c r="U115" s="525"/>
      <c r="V115" s="525"/>
      <c r="W115" s="525"/>
      <c r="X115" s="525"/>
      <c r="Y115" s="525"/>
      <c r="Z115" s="525"/>
      <c r="AA115" s="525"/>
      <c r="AB115" s="525"/>
      <c r="AC115" s="525"/>
      <c r="AD115" s="546">
        <v>101</v>
      </c>
      <c r="AE115" s="547"/>
      <c r="AF115" s="548"/>
      <c r="AG115" s="549">
        <v>1</v>
      </c>
      <c r="AH115" s="550"/>
      <c r="AI115" s="550"/>
      <c r="AJ115" s="551"/>
      <c r="AK115" s="528">
        <v>12690.599999999999</v>
      </c>
      <c r="AL115" s="529">
        <v>12690.599999999999</v>
      </c>
      <c r="AM115" s="529">
        <v>12690.599999999999</v>
      </c>
      <c r="AN115" s="529">
        <v>12690.599999999999</v>
      </c>
      <c r="AO115" s="529">
        <v>12690.599999999999</v>
      </c>
      <c r="AP115" s="530">
        <v>12690.599999999999</v>
      </c>
      <c r="AQ115" s="557">
        <f t="shared" si="12"/>
        <v>152287.19999999998</v>
      </c>
      <c r="AR115" s="557"/>
      <c r="AS115" s="557"/>
      <c r="AT115" s="557"/>
      <c r="AU115" s="557"/>
      <c r="AV115" s="557"/>
      <c r="AW115" s="557"/>
      <c r="AX115" s="557"/>
      <c r="AY115" s="532"/>
      <c r="AZ115" s="533"/>
      <c r="BA115" s="533"/>
      <c r="BB115" s="533"/>
      <c r="BC115" s="533"/>
      <c r="BD115" s="533"/>
      <c r="BE115" s="533"/>
      <c r="BF115" s="534"/>
      <c r="BG115" s="535">
        <f t="shared" si="8"/>
        <v>2115.0999999999995</v>
      </c>
      <c r="BH115" s="535"/>
      <c r="BI115" s="535"/>
      <c r="BJ115" s="535"/>
      <c r="BK115" s="535"/>
      <c r="BL115" s="535"/>
      <c r="BM115" s="535"/>
      <c r="BN115" s="535"/>
      <c r="BO115" s="536">
        <f t="shared" si="13"/>
        <v>20861.260273972603</v>
      </c>
      <c r="BP115" s="537"/>
      <c r="BQ115" s="537"/>
      <c r="BR115" s="537"/>
      <c r="BS115" s="537"/>
      <c r="BT115" s="537"/>
      <c r="BU115" s="537"/>
      <c r="BV115" s="538"/>
      <c r="BW115" s="556"/>
      <c r="BX115" s="556"/>
      <c r="BY115" s="556"/>
      <c r="BZ115" s="556"/>
      <c r="CA115" s="556"/>
      <c r="CB115" s="556"/>
      <c r="CC115" s="556"/>
      <c r="CD115" s="556"/>
      <c r="CE115" s="556"/>
      <c r="CF115" s="556"/>
      <c r="CG115" s="556"/>
      <c r="CH115" s="556"/>
      <c r="CI115" s="556"/>
      <c r="CJ115" s="556"/>
      <c r="CK115" s="556"/>
      <c r="CL115" s="556"/>
      <c r="CM115" s="556"/>
      <c r="CN115" s="556"/>
      <c r="CO115" s="556"/>
      <c r="CP115" s="556"/>
      <c r="CQ115" s="556"/>
      <c r="CR115" s="556"/>
      <c r="CS115" s="556"/>
      <c r="CT115" s="556"/>
      <c r="CU115" s="556"/>
      <c r="CV115" s="557">
        <f t="shared" si="14"/>
        <v>175263.5602739726</v>
      </c>
      <c r="CW115" s="557"/>
      <c r="CX115" s="557"/>
      <c r="CY115" s="557"/>
      <c r="CZ115" s="557"/>
      <c r="DA115" s="557"/>
      <c r="DB115" s="557"/>
      <c r="DC115" s="557"/>
      <c r="DD115" s="557"/>
      <c r="DE115" s="558"/>
    </row>
    <row r="116" spans="1:109" s="2" customFormat="1" ht="23.25" customHeight="1" x14ac:dyDescent="0.2">
      <c r="A116" s="523" t="s">
        <v>1233</v>
      </c>
      <c r="B116" s="524" t="s">
        <v>1233</v>
      </c>
      <c r="C116" s="524" t="s">
        <v>1233</v>
      </c>
      <c r="D116" s="524" t="s">
        <v>1233</v>
      </c>
      <c r="E116" s="524" t="s">
        <v>1233</v>
      </c>
      <c r="F116" s="524" t="s">
        <v>1233</v>
      </c>
      <c r="G116" s="524" t="s">
        <v>1233</v>
      </c>
      <c r="H116" s="524" t="s">
        <v>1233</v>
      </c>
      <c r="I116" s="524" t="s">
        <v>1233</v>
      </c>
      <c r="J116" s="524" t="s">
        <v>1233</v>
      </c>
      <c r="K116" s="524" t="s">
        <v>1233</v>
      </c>
      <c r="L116" s="524" t="s">
        <v>1233</v>
      </c>
      <c r="M116" s="524" t="s">
        <v>1233</v>
      </c>
      <c r="N116" s="524" t="s">
        <v>1233</v>
      </c>
      <c r="O116" s="524" t="s">
        <v>1233</v>
      </c>
      <c r="P116" s="525" t="s">
        <v>1247</v>
      </c>
      <c r="Q116" s="525"/>
      <c r="R116" s="525"/>
      <c r="S116" s="525"/>
      <c r="T116" s="525"/>
      <c r="U116" s="525"/>
      <c r="V116" s="525"/>
      <c r="W116" s="525"/>
      <c r="X116" s="525"/>
      <c r="Y116" s="525"/>
      <c r="Z116" s="525"/>
      <c r="AA116" s="525"/>
      <c r="AB116" s="525"/>
      <c r="AC116" s="525"/>
      <c r="AD116" s="546">
        <v>101</v>
      </c>
      <c r="AE116" s="547"/>
      <c r="AF116" s="548"/>
      <c r="AG116" s="549">
        <v>1</v>
      </c>
      <c r="AH116" s="550"/>
      <c r="AI116" s="550"/>
      <c r="AJ116" s="551"/>
      <c r="AK116" s="528">
        <v>7160.0999999999995</v>
      </c>
      <c r="AL116" s="529">
        <v>7160.0999999999995</v>
      </c>
      <c r="AM116" s="529">
        <v>7160.0999999999995</v>
      </c>
      <c r="AN116" s="529">
        <v>7160.0999999999995</v>
      </c>
      <c r="AO116" s="529">
        <v>7160.0999999999995</v>
      </c>
      <c r="AP116" s="530">
        <v>7160.0999999999995</v>
      </c>
      <c r="AQ116" s="531">
        <f t="shared" si="12"/>
        <v>85921.2</v>
      </c>
      <c r="AR116" s="531"/>
      <c r="AS116" s="531"/>
      <c r="AT116" s="531"/>
      <c r="AU116" s="531"/>
      <c r="AV116" s="531"/>
      <c r="AW116" s="531"/>
      <c r="AX116" s="531"/>
      <c r="AY116" s="532"/>
      <c r="AZ116" s="533"/>
      <c r="BA116" s="533"/>
      <c r="BB116" s="533"/>
      <c r="BC116" s="533"/>
      <c r="BD116" s="533"/>
      <c r="BE116" s="533"/>
      <c r="BF116" s="534"/>
      <c r="BG116" s="535">
        <f t="shared" si="8"/>
        <v>1193.3499999999999</v>
      </c>
      <c r="BH116" s="535"/>
      <c r="BI116" s="535"/>
      <c r="BJ116" s="535"/>
      <c r="BK116" s="535"/>
      <c r="BL116" s="535"/>
      <c r="BM116" s="535"/>
      <c r="BN116" s="535"/>
      <c r="BO116" s="536">
        <f t="shared" si="13"/>
        <v>11770.027397260274</v>
      </c>
      <c r="BP116" s="537"/>
      <c r="BQ116" s="537"/>
      <c r="BR116" s="537"/>
      <c r="BS116" s="537"/>
      <c r="BT116" s="537"/>
      <c r="BU116" s="537"/>
      <c r="BV116" s="538"/>
      <c r="BW116" s="535"/>
      <c r="BX116" s="535"/>
      <c r="BY116" s="535"/>
      <c r="BZ116" s="535"/>
      <c r="CA116" s="535"/>
      <c r="CB116" s="535"/>
      <c r="CC116" s="535"/>
      <c r="CD116" s="535"/>
      <c r="CE116" s="535"/>
      <c r="CF116" s="535"/>
      <c r="CG116" s="535"/>
      <c r="CH116" s="535"/>
      <c r="CI116" s="535"/>
      <c r="CJ116" s="535"/>
      <c r="CK116" s="535"/>
      <c r="CL116" s="535"/>
      <c r="CM116" s="535"/>
      <c r="CN116" s="535"/>
      <c r="CO116" s="535"/>
      <c r="CP116" s="535"/>
      <c r="CQ116" s="535"/>
      <c r="CR116" s="535"/>
      <c r="CS116" s="535"/>
      <c r="CT116" s="535"/>
      <c r="CU116" s="535"/>
      <c r="CV116" s="531">
        <f t="shared" si="14"/>
        <v>98884.577397260276</v>
      </c>
      <c r="CW116" s="531"/>
      <c r="CX116" s="531"/>
      <c r="CY116" s="531"/>
      <c r="CZ116" s="531"/>
      <c r="DA116" s="531"/>
      <c r="DB116" s="531"/>
      <c r="DC116" s="531"/>
      <c r="DD116" s="531"/>
      <c r="DE116" s="539"/>
    </row>
    <row r="117" spans="1:109" s="2" customFormat="1" ht="23.25" customHeight="1" x14ac:dyDescent="0.2">
      <c r="A117" s="523" t="s">
        <v>1148</v>
      </c>
      <c r="B117" s="524" t="s">
        <v>1148</v>
      </c>
      <c r="C117" s="524" t="s">
        <v>1148</v>
      </c>
      <c r="D117" s="524" t="s">
        <v>1148</v>
      </c>
      <c r="E117" s="524" t="s">
        <v>1148</v>
      </c>
      <c r="F117" s="524" t="s">
        <v>1148</v>
      </c>
      <c r="G117" s="524" t="s">
        <v>1148</v>
      </c>
      <c r="H117" s="524" t="s">
        <v>1148</v>
      </c>
      <c r="I117" s="524" t="s">
        <v>1148</v>
      </c>
      <c r="J117" s="524" t="s">
        <v>1148</v>
      </c>
      <c r="K117" s="524" t="s">
        <v>1148</v>
      </c>
      <c r="L117" s="524" t="s">
        <v>1148</v>
      </c>
      <c r="M117" s="524" t="s">
        <v>1148</v>
      </c>
      <c r="N117" s="524" t="s">
        <v>1148</v>
      </c>
      <c r="O117" s="524" t="s">
        <v>1148</v>
      </c>
      <c r="P117" s="525" t="s">
        <v>773</v>
      </c>
      <c r="Q117" s="525"/>
      <c r="R117" s="525"/>
      <c r="S117" s="525"/>
      <c r="T117" s="525"/>
      <c r="U117" s="525"/>
      <c r="V117" s="525"/>
      <c r="W117" s="525"/>
      <c r="X117" s="525"/>
      <c r="Y117" s="525"/>
      <c r="Z117" s="525"/>
      <c r="AA117" s="525"/>
      <c r="AB117" s="525"/>
      <c r="AC117" s="525"/>
      <c r="AD117" s="546">
        <v>101</v>
      </c>
      <c r="AE117" s="547"/>
      <c r="AF117" s="548"/>
      <c r="AG117" s="549">
        <v>1</v>
      </c>
      <c r="AH117" s="550"/>
      <c r="AI117" s="550"/>
      <c r="AJ117" s="551"/>
      <c r="AK117" s="528">
        <v>10764</v>
      </c>
      <c r="AL117" s="529">
        <v>10764</v>
      </c>
      <c r="AM117" s="529">
        <v>10764</v>
      </c>
      <c r="AN117" s="529">
        <v>10764</v>
      </c>
      <c r="AO117" s="529">
        <v>10764</v>
      </c>
      <c r="AP117" s="530">
        <v>10764</v>
      </c>
      <c r="AQ117" s="557">
        <f t="shared" si="12"/>
        <v>129168</v>
      </c>
      <c r="AR117" s="557"/>
      <c r="AS117" s="557"/>
      <c r="AT117" s="557"/>
      <c r="AU117" s="557"/>
      <c r="AV117" s="557"/>
      <c r="AW117" s="557"/>
      <c r="AX117" s="557"/>
      <c r="AY117" s="532"/>
      <c r="AZ117" s="533"/>
      <c r="BA117" s="533"/>
      <c r="BB117" s="533"/>
      <c r="BC117" s="533"/>
      <c r="BD117" s="533"/>
      <c r="BE117" s="533"/>
      <c r="BF117" s="534"/>
      <c r="BG117" s="535">
        <f t="shared" si="8"/>
        <v>1794</v>
      </c>
      <c r="BH117" s="535"/>
      <c r="BI117" s="535"/>
      <c r="BJ117" s="535"/>
      <c r="BK117" s="535"/>
      <c r="BL117" s="535"/>
      <c r="BM117" s="535"/>
      <c r="BN117" s="535"/>
      <c r="BO117" s="536">
        <f t="shared" si="13"/>
        <v>17694.246575342466</v>
      </c>
      <c r="BP117" s="537"/>
      <c r="BQ117" s="537"/>
      <c r="BR117" s="537"/>
      <c r="BS117" s="537"/>
      <c r="BT117" s="537"/>
      <c r="BU117" s="537"/>
      <c r="BV117" s="538"/>
      <c r="BW117" s="556"/>
      <c r="BX117" s="556"/>
      <c r="BY117" s="556"/>
      <c r="BZ117" s="556"/>
      <c r="CA117" s="556"/>
      <c r="CB117" s="556"/>
      <c r="CC117" s="556"/>
      <c r="CD117" s="556"/>
      <c r="CE117" s="556"/>
      <c r="CF117" s="556"/>
      <c r="CG117" s="556"/>
      <c r="CH117" s="556"/>
      <c r="CI117" s="556"/>
      <c r="CJ117" s="556"/>
      <c r="CK117" s="556"/>
      <c r="CL117" s="556"/>
      <c r="CM117" s="556"/>
      <c r="CN117" s="556"/>
      <c r="CO117" s="556"/>
      <c r="CP117" s="556"/>
      <c r="CQ117" s="556"/>
      <c r="CR117" s="556"/>
      <c r="CS117" s="556"/>
      <c r="CT117" s="556"/>
      <c r="CU117" s="556"/>
      <c r="CV117" s="557">
        <f t="shared" si="14"/>
        <v>148656.24657534246</v>
      </c>
      <c r="CW117" s="557"/>
      <c r="CX117" s="557"/>
      <c r="CY117" s="557"/>
      <c r="CZ117" s="557"/>
      <c r="DA117" s="557"/>
      <c r="DB117" s="557"/>
      <c r="DC117" s="557"/>
      <c r="DD117" s="557"/>
      <c r="DE117" s="558"/>
    </row>
    <row r="118" spans="1:109" s="2" customFormat="1" ht="23.25" customHeight="1" x14ac:dyDescent="0.2">
      <c r="A118" s="523" t="s">
        <v>1148</v>
      </c>
      <c r="B118" s="524" t="s">
        <v>1148</v>
      </c>
      <c r="C118" s="524" t="s">
        <v>1148</v>
      </c>
      <c r="D118" s="524" t="s">
        <v>1148</v>
      </c>
      <c r="E118" s="524" t="s">
        <v>1148</v>
      </c>
      <c r="F118" s="524" t="s">
        <v>1148</v>
      </c>
      <c r="G118" s="524" t="s">
        <v>1148</v>
      </c>
      <c r="H118" s="524" t="s">
        <v>1148</v>
      </c>
      <c r="I118" s="524" t="s">
        <v>1148</v>
      </c>
      <c r="J118" s="524" t="s">
        <v>1148</v>
      </c>
      <c r="K118" s="524" t="s">
        <v>1148</v>
      </c>
      <c r="L118" s="524" t="s">
        <v>1148</v>
      </c>
      <c r="M118" s="524" t="s">
        <v>1148</v>
      </c>
      <c r="N118" s="524" t="s">
        <v>1148</v>
      </c>
      <c r="O118" s="524" t="s">
        <v>1148</v>
      </c>
      <c r="P118" s="525" t="s">
        <v>1248</v>
      </c>
      <c r="Q118" s="525"/>
      <c r="R118" s="525"/>
      <c r="S118" s="525"/>
      <c r="T118" s="525"/>
      <c r="U118" s="525"/>
      <c r="V118" s="525"/>
      <c r="W118" s="525"/>
      <c r="X118" s="525"/>
      <c r="Y118" s="525"/>
      <c r="Z118" s="525"/>
      <c r="AA118" s="525"/>
      <c r="AB118" s="525"/>
      <c r="AC118" s="525"/>
      <c r="AD118" s="546">
        <v>101</v>
      </c>
      <c r="AE118" s="547"/>
      <c r="AF118" s="548"/>
      <c r="AG118" s="549">
        <v>1</v>
      </c>
      <c r="AH118" s="550"/>
      <c r="AI118" s="550"/>
      <c r="AJ118" s="551"/>
      <c r="AK118" s="528">
        <v>12000</v>
      </c>
      <c r="AL118" s="529">
        <v>12000</v>
      </c>
      <c r="AM118" s="529">
        <v>12000</v>
      </c>
      <c r="AN118" s="529">
        <v>12000</v>
      </c>
      <c r="AO118" s="529">
        <v>12000</v>
      </c>
      <c r="AP118" s="530">
        <v>12000</v>
      </c>
      <c r="AQ118" s="531">
        <f t="shared" si="12"/>
        <v>144000</v>
      </c>
      <c r="AR118" s="531"/>
      <c r="AS118" s="531"/>
      <c r="AT118" s="531"/>
      <c r="AU118" s="531"/>
      <c r="AV118" s="531"/>
      <c r="AW118" s="531"/>
      <c r="AX118" s="531"/>
      <c r="AY118" s="532"/>
      <c r="AZ118" s="533"/>
      <c r="BA118" s="533"/>
      <c r="BB118" s="533"/>
      <c r="BC118" s="533"/>
      <c r="BD118" s="533"/>
      <c r="BE118" s="533"/>
      <c r="BF118" s="534"/>
      <c r="BG118" s="535">
        <f t="shared" si="8"/>
        <v>2000</v>
      </c>
      <c r="BH118" s="535"/>
      <c r="BI118" s="535"/>
      <c r="BJ118" s="535"/>
      <c r="BK118" s="535"/>
      <c r="BL118" s="535"/>
      <c r="BM118" s="535"/>
      <c r="BN118" s="535"/>
      <c r="BO118" s="536">
        <f t="shared" si="13"/>
        <v>19726.027397260274</v>
      </c>
      <c r="BP118" s="537"/>
      <c r="BQ118" s="537"/>
      <c r="BR118" s="537"/>
      <c r="BS118" s="537"/>
      <c r="BT118" s="537"/>
      <c r="BU118" s="537"/>
      <c r="BV118" s="538"/>
      <c r="BW118" s="535"/>
      <c r="BX118" s="535"/>
      <c r="BY118" s="535"/>
      <c r="BZ118" s="535"/>
      <c r="CA118" s="535"/>
      <c r="CB118" s="535"/>
      <c r="CC118" s="535"/>
      <c r="CD118" s="535"/>
      <c r="CE118" s="535"/>
      <c r="CF118" s="535"/>
      <c r="CG118" s="535"/>
      <c r="CH118" s="535"/>
      <c r="CI118" s="535"/>
      <c r="CJ118" s="535"/>
      <c r="CK118" s="535"/>
      <c r="CL118" s="535"/>
      <c r="CM118" s="535"/>
      <c r="CN118" s="535"/>
      <c r="CO118" s="535"/>
      <c r="CP118" s="535"/>
      <c r="CQ118" s="535"/>
      <c r="CR118" s="535"/>
      <c r="CS118" s="535"/>
      <c r="CT118" s="535"/>
      <c r="CU118" s="535"/>
      <c r="CV118" s="531">
        <f t="shared" si="14"/>
        <v>165726.02739726027</v>
      </c>
      <c r="CW118" s="531"/>
      <c r="CX118" s="531"/>
      <c r="CY118" s="531"/>
      <c r="CZ118" s="531"/>
      <c r="DA118" s="531"/>
      <c r="DB118" s="531"/>
      <c r="DC118" s="531"/>
      <c r="DD118" s="531"/>
      <c r="DE118" s="539"/>
    </row>
    <row r="119" spans="1:109" s="2" customFormat="1" ht="23.25" customHeight="1" x14ac:dyDescent="0.2">
      <c r="A119" s="523" t="s">
        <v>1239</v>
      </c>
      <c r="B119" s="524" t="s">
        <v>1239</v>
      </c>
      <c r="C119" s="524" t="s">
        <v>1239</v>
      </c>
      <c r="D119" s="524" t="s">
        <v>1239</v>
      </c>
      <c r="E119" s="524" t="s">
        <v>1239</v>
      </c>
      <c r="F119" s="524" t="s">
        <v>1239</v>
      </c>
      <c r="G119" s="524" t="s">
        <v>1239</v>
      </c>
      <c r="H119" s="524" t="s">
        <v>1239</v>
      </c>
      <c r="I119" s="524" t="s">
        <v>1239</v>
      </c>
      <c r="J119" s="524" t="s">
        <v>1239</v>
      </c>
      <c r="K119" s="524" t="s">
        <v>1239</v>
      </c>
      <c r="L119" s="524" t="s">
        <v>1239</v>
      </c>
      <c r="M119" s="524" t="s">
        <v>1239</v>
      </c>
      <c r="N119" s="524" t="s">
        <v>1239</v>
      </c>
      <c r="O119" s="524" t="s">
        <v>1239</v>
      </c>
      <c r="P119" s="525" t="s">
        <v>1248</v>
      </c>
      <c r="Q119" s="525"/>
      <c r="R119" s="525"/>
      <c r="S119" s="525"/>
      <c r="T119" s="525"/>
      <c r="U119" s="525"/>
      <c r="V119" s="525"/>
      <c r="W119" s="525"/>
      <c r="X119" s="525"/>
      <c r="Y119" s="525"/>
      <c r="Z119" s="525"/>
      <c r="AA119" s="525"/>
      <c r="AB119" s="525"/>
      <c r="AC119" s="525"/>
      <c r="AD119" s="546">
        <v>101</v>
      </c>
      <c r="AE119" s="547"/>
      <c r="AF119" s="548"/>
      <c r="AG119" s="549">
        <v>1</v>
      </c>
      <c r="AH119" s="550"/>
      <c r="AI119" s="550"/>
      <c r="AJ119" s="551"/>
      <c r="AK119" s="528">
        <v>9600</v>
      </c>
      <c r="AL119" s="529">
        <v>9600</v>
      </c>
      <c r="AM119" s="529">
        <v>9600</v>
      </c>
      <c r="AN119" s="529">
        <v>9600</v>
      </c>
      <c r="AO119" s="529">
        <v>9600</v>
      </c>
      <c r="AP119" s="530">
        <v>9600</v>
      </c>
      <c r="AQ119" s="557">
        <f t="shared" si="12"/>
        <v>115200</v>
      </c>
      <c r="AR119" s="557"/>
      <c r="AS119" s="557"/>
      <c r="AT119" s="557"/>
      <c r="AU119" s="557"/>
      <c r="AV119" s="557"/>
      <c r="AW119" s="557"/>
      <c r="AX119" s="557"/>
      <c r="AY119" s="532"/>
      <c r="AZ119" s="533"/>
      <c r="BA119" s="533"/>
      <c r="BB119" s="533"/>
      <c r="BC119" s="533"/>
      <c r="BD119" s="533"/>
      <c r="BE119" s="533"/>
      <c r="BF119" s="534"/>
      <c r="BG119" s="535">
        <f t="shared" si="8"/>
        <v>1600</v>
      </c>
      <c r="BH119" s="535"/>
      <c r="BI119" s="535"/>
      <c r="BJ119" s="535"/>
      <c r="BK119" s="535"/>
      <c r="BL119" s="535"/>
      <c r="BM119" s="535"/>
      <c r="BN119" s="535"/>
      <c r="BO119" s="536">
        <f t="shared" si="13"/>
        <v>15780.82191780822</v>
      </c>
      <c r="BP119" s="537"/>
      <c r="BQ119" s="537"/>
      <c r="BR119" s="537"/>
      <c r="BS119" s="537"/>
      <c r="BT119" s="537"/>
      <c r="BU119" s="537"/>
      <c r="BV119" s="538"/>
      <c r="BW119" s="556"/>
      <c r="BX119" s="556"/>
      <c r="BY119" s="556"/>
      <c r="BZ119" s="556"/>
      <c r="CA119" s="556"/>
      <c r="CB119" s="556"/>
      <c r="CC119" s="556"/>
      <c r="CD119" s="556"/>
      <c r="CE119" s="556"/>
      <c r="CF119" s="556"/>
      <c r="CG119" s="556"/>
      <c r="CH119" s="556"/>
      <c r="CI119" s="556"/>
      <c r="CJ119" s="556"/>
      <c r="CK119" s="556"/>
      <c r="CL119" s="556"/>
      <c r="CM119" s="556"/>
      <c r="CN119" s="556"/>
      <c r="CO119" s="556"/>
      <c r="CP119" s="556"/>
      <c r="CQ119" s="556"/>
      <c r="CR119" s="556"/>
      <c r="CS119" s="556"/>
      <c r="CT119" s="556"/>
      <c r="CU119" s="556"/>
      <c r="CV119" s="557">
        <f t="shared" si="14"/>
        <v>132580.82191780821</v>
      </c>
      <c r="CW119" s="557"/>
      <c r="CX119" s="557"/>
      <c r="CY119" s="557"/>
      <c r="CZ119" s="557"/>
      <c r="DA119" s="557"/>
      <c r="DB119" s="557"/>
      <c r="DC119" s="557"/>
      <c r="DD119" s="557"/>
      <c r="DE119" s="558"/>
    </row>
    <row r="120" spans="1:109" s="2" customFormat="1" ht="23.25" customHeight="1" x14ac:dyDescent="0.2">
      <c r="A120" s="523" t="s">
        <v>1148</v>
      </c>
      <c r="B120" s="524" t="s">
        <v>1148</v>
      </c>
      <c r="C120" s="524" t="s">
        <v>1148</v>
      </c>
      <c r="D120" s="524" t="s">
        <v>1148</v>
      </c>
      <c r="E120" s="524" t="s">
        <v>1148</v>
      </c>
      <c r="F120" s="524" t="s">
        <v>1148</v>
      </c>
      <c r="G120" s="524" t="s">
        <v>1148</v>
      </c>
      <c r="H120" s="524" t="s">
        <v>1148</v>
      </c>
      <c r="I120" s="524" t="s">
        <v>1148</v>
      </c>
      <c r="J120" s="524" t="s">
        <v>1148</v>
      </c>
      <c r="K120" s="524" t="s">
        <v>1148</v>
      </c>
      <c r="L120" s="524" t="s">
        <v>1148</v>
      </c>
      <c r="M120" s="524" t="s">
        <v>1148</v>
      </c>
      <c r="N120" s="524" t="s">
        <v>1148</v>
      </c>
      <c r="O120" s="524" t="s">
        <v>1148</v>
      </c>
      <c r="P120" s="525" t="s">
        <v>1249</v>
      </c>
      <c r="Q120" s="525"/>
      <c r="R120" s="525"/>
      <c r="S120" s="525"/>
      <c r="T120" s="525"/>
      <c r="U120" s="525"/>
      <c r="V120" s="525"/>
      <c r="W120" s="525"/>
      <c r="X120" s="525"/>
      <c r="Y120" s="525"/>
      <c r="Z120" s="525"/>
      <c r="AA120" s="525"/>
      <c r="AB120" s="525"/>
      <c r="AC120" s="525"/>
      <c r="AD120" s="546">
        <v>101</v>
      </c>
      <c r="AE120" s="547"/>
      <c r="AF120" s="548"/>
      <c r="AG120" s="549">
        <v>1</v>
      </c>
      <c r="AH120" s="550"/>
      <c r="AI120" s="550"/>
      <c r="AJ120" s="551"/>
      <c r="AK120" s="528">
        <v>13498.5</v>
      </c>
      <c r="AL120" s="529">
        <v>13498.5</v>
      </c>
      <c r="AM120" s="529">
        <v>13498.5</v>
      </c>
      <c r="AN120" s="529">
        <v>13498.5</v>
      </c>
      <c r="AO120" s="529">
        <v>13498.5</v>
      </c>
      <c r="AP120" s="530">
        <v>13498.5</v>
      </c>
      <c r="AQ120" s="531">
        <f t="shared" si="12"/>
        <v>161982</v>
      </c>
      <c r="AR120" s="531"/>
      <c r="AS120" s="531"/>
      <c r="AT120" s="531"/>
      <c r="AU120" s="531"/>
      <c r="AV120" s="531"/>
      <c r="AW120" s="531"/>
      <c r="AX120" s="531"/>
      <c r="AY120" s="532"/>
      <c r="AZ120" s="533"/>
      <c r="BA120" s="533"/>
      <c r="BB120" s="533"/>
      <c r="BC120" s="533"/>
      <c r="BD120" s="533"/>
      <c r="BE120" s="533"/>
      <c r="BF120" s="534"/>
      <c r="BG120" s="535">
        <f t="shared" si="8"/>
        <v>2249.75</v>
      </c>
      <c r="BH120" s="535"/>
      <c r="BI120" s="535"/>
      <c r="BJ120" s="535"/>
      <c r="BK120" s="535"/>
      <c r="BL120" s="535"/>
      <c r="BM120" s="535"/>
      <c r="BN120" s="535"/>
      <c r="BO120" s="536">
        <f t="shared" si="13"/>
        <v>22189.31506849315</v>
      </c>
      <c r="BP120" s="537"/>
      <c r="BQ120" s="537"/>
      <c r="BR120" s="537"/>
      <c r="BS120" s="537"/>
      <c r="BT120" s="537"/>
      <c r="BU120" s="537"/>
      <c r="BV120" s="538"/>
      <c r="BW120" s="535"/>
      <c r="BX120" s="535"/>
      <c r="BY120" s="535"/>
      <c r="BZ120" s="535"/>
      <c r="CA120" s="535"/>
      <c r="CB120" s="535"/>
      <c r="CC120" s="535"/>
      <c r="CD120" s="535"/>
      <c r="CE120" s="535"/>
      <c r="CF120" s="535"/>
      <c r="CG120" s="535"/>
      <c r="CH120" s="535"/>
      <c r="CI120" s="535"/>
      <c r="CJ120" s="535"/>
      <c r="CK120" s="535"/>
      <c r="CL120" s="535"/>
      <c r="CM120" s="535"/>
      <c r="CN120" s="535"/>
      <c r="CO120" s="535"/>
      <c r="CP120" s="535"/>
      <c r="CQ120" s="535"/>
      <c r="CR120" s="535"/>
      <c r="CS120" s="535"/>
      <c r="CT120" s="535"/>
      <c r="CU120" s="535"/>
      <c r="CV120" s="531">
        <f t="shared" si="14"/>
        <v>186421.06506849316</v>
      </c>
      <c r="CW120" s="531"/>
      <c r="CX120" s="531"/>
      <c r="CY120" s="531"/>
      <c r="CZ120" s="531"/>
      <c r="DA120" s="531"/>
      <c r="DB120" s="531"/>
      <c r="DC120" s="531"/>
      <c r="DD120" s="531"/>
      <c r="DE120" s="539"/>
    </row>
    <row r="121" spans="1:109" s="2" customFormat="1" ht="23.25" customHeight="1" x14ac:dyDescent="0.2">
      <c r="A121" s="523" t="s">
        <v>1239</v>
      </c>
      <c r="B121" s="524" t="s">
        <v>1239</v>
      </c>
      <c r="C121" s="524" t="s">
        <v>1239</v>
      </c>
      <c r="D121" s="524" t="s">
        <v>1239</v>
      </c>
      <c r="E121" s="524" t="s">
        <v>1239</v>
      </c>
      <c r="F121" s="524" t="s">
        <v>1239</v>
      </c>
      <c r="G121" s="524" t="s">
        <v>1239</v>
      </c>
      <c r="H121" s="524" t="s">
        <v>1239</v>
      </c>
      <c r="I121" s="524" t="s">
        <v>1239</v>
      </c>
      <c r="J121" s="524" t="s">
        <v>1239</v>
      </c>
      <c r="K121" s="524" t="s">
        <v>1239</v>
      </c>
      <c r="L121" s="524" t="s">
        <v>1239</v>
      </c>
      <c r="M121" s="524" t="s">
        <v>1239</v>
      </c>
      <c r="N121" s="524" t="s">
        <v>1239</v>
      </c>
      <c r="O121" s="524" t="s">
        <v>1239</v>
      </c>
      <c r="P121" s="525" t="s">
        <v>1249</v>
      </c>
      <c r="Q121" s="525"/>
      <c r="R121" s="525"/>
      <c r="S121" s="525"/>
      <c r="T121" s="525"/>
      <c r="U121" s="525"/>
      <c r="V121" s="525"/>
      <c r="W121" s="525"/>
      <c r="X121" s="525"/>
      <c r="Y121" s="525"/>
      <c r="Z121" s="525"/>
      <c r="AA121" s="525"/>
      <c r="AB121" s="525"/>
      <c r="AC121" s="525"/>
      <c r="AD121" s="546">
        <v>101</v>
      </c>
      <c r="AE121" s="547"/>
      <c r="AF121" s="548"/>
      <c r="AG121" s="549">
        <v>1</v>
      </c>
      <c r="AH121" s="550"/>
      <c r="AI121" s="550"/>
      <c r="AJ121" s="551"/>
      <c r="AK121" s="528">
        <v>9600</v>
      </c>
      <c r="AL121" s="529">
        <v>9600</v>
      </c>
      <c r="AM121" s="529">
        <v>9600</v>
      </c>
      <c r="AN121" s="529">
        <v>9600</v>
      </c>
      <c r="AO121" s="529">
        <v>9600</v>
      </c>
      <c r="AP121" s="530">
        <v>9600</v>
      </c>
      <c r="AQ121" s="557">
        <f t="shared" si="12"/>
        <v>115200</v>
      </c>
      <c r="AR121" s="557"/>
      <c r="AS121" s="557"/>
      <c r="AT121" s="557"/>
      <c r="AU121" s="557"/>
      <c r="AV121" s="557"/>
      <c r="AW121" s="557"/>
      <c r="AX121" s="557"/>
      <c r="AY121" s="532"/>
      <c r="AZ121" s="533"/>
      <c r="BA121" s="533"/>
      <c r="BB121" s="533"/>
      <c r="BC121" s="533"/>
      <c r="BD121" s="533"/>
      <c r="BE121" s="533"/>
      <c r="BF121" s="534"/>
      <c r="BG121" s="535">
        <f t="shared" si="8"/>
        <v>1600</v>
      </c>
      <c r="BH121" s="535"/>
      <c r="BI121" s="535"/>
      <c r="BJ121" s="535"/>
      <c r="BK121" s="535"/>
      <c r="BL121" s="535"/>
      <c r="BM121" s="535"/>
      <c r="BN121" s="535"/>
      <c r="BO121" s="536">
        <f t="shared" si="13"/>
        <v>15780.82191780822</v>
      </c>
      <c r="BP121" s="537"/>
      <c r="BQ121" s="537"/>
      <c r="BR121" s="537"/>
      <c r="BS121" s="537"/>
      <c r="BT121" s="537"/>
      <c r="BU121" s="537"/>
      <c r="BV121" s="538"/>
      <c r="BW121" s="556"/>
      <c r="BX121" s="556"/>
      <c r="BY121" s="556"/>
      <c r="BZ121" s="556"/>
      <c r="CA121" s="556"/>
      <c r="CB121" s="556"/>
      <c r="CC121" s="556"/>
      <c r="CD121" s="556"/>
      <c r="CE121" s="556"/>
      <c r="CF121" s="556"/>
      <c r="CG121" s="556"/>
      <c r="CH121" s="556"/>
      <c r="CI121" s="556"/>
      <c r="CJ121" s="556"/>
      <c r="CK121" s="556"/>
      <c r="CL121" s="556"/>
      <c r="CM121" s="556"/>
      <c r="CN121" s="556"/>
      <c r="CO121" s="556"/>
      <c r="CP121" s="556"/>
      <c r="CQ121" s="556"/>
      <c r="CR121" s="556"/>
      <c r="CS121" s="556"/>
      <c r="CT121" s="556"/>
      <c r="CU121" s="556"/>
      <c r="CV121" s="557">
        <f t="shared" si="14"/>
        <v>132580.82191780821</v>
      </c>
      <c r="CW121" s="557"/>
      <c r="CX121" s="557"/>
      <c r="CY121" s="557"/>
      <c r="CZ121" s="557"/>
      <c r="DA121" s="557"/>
      <c r="DB121" s="557"/>
      <c r="DC121" s="557"/>
      <c r="DD121" s="557"/>
      <c r="DE121" s="558"/>
    </row>
    <row r="122" spans="1:109" s="2" customFormat="1" ht="23.25" customHeight="1" x14ac:dyDescent="0.2">
      <c r="A122" s="523" t="s">
        <v>1218</v>
      </c>
      <c r="B122" s="524" t="s">
        <v>1218</v>
      </c>
      <c r="C122" s="524" t="s">
        <v>1218</v>
      </c>
      <c r="D122" s="524" t="s">
        <v>1218</v>
      </c>
      <c r="E122" s="524" t="s">
        <v>1218</v>
      </c>
      <c r="F122" s="524" t="s">
        <v>1218</v>
      </c>
      <c r="G122" s="524" t="s">
        <v>1218</v>
      </c>
      <c r="H122" s="524" t="s">
        <v>1218</v>
      </c>
      <c r="I122" s="524" t="s">
        <v>1218</v>
      </c>
      <c r="J122" s="524" t="s">
        <v>1218</v>
      </c>
      <c r="K122" s="524" t="s">
        <v>1218</v>
      </c>
      <c r="L122" s="524" t="s">
        <v>1218</v>
      </c>
      <c r="M122" s="524" t="s">
        <v>1218</v>
      </c>
      <c r="N122" s="524" t="s">
        <v>1218</v>
      </c>
      <c r="O122" s="524" t="s">
        <v>1218</v>
      </c>
      <c r="P122" s="525" t="s">
        <v>1249</v>
      </c>
      <c r="Q122" s="525"/>
      <c r="R122" s="525"/>
      <c r="S122" s="525"/>
      <c r="T122" s="525"/>
      <c r="U122" s="525"/>
      <c r="V122" s="525"/>
      <c r="W122" s="525"/>
      <c r="X122" s="525"/>
      <c r="Y122" s="525"/>
      <c r="Z122" s="525"/>
      <c r="AA122" s="525"/>
      <c r="AB122" s="525"/>
      <c r="AC122" s="525"/>
      <c r="AD122" s="546">
        <v>101</v>
      </c>
      <c r="AE122" s="547"/>
      <c r="AF122" s="548"/>
      <c r="AG122" s="549">
        <v>1</v>
      </c>
      <c r="AH122" s="550"/>
      <c r="AI122" s="550"/>
      <c r="AJ122" s="551"/>
      <c r="AK122" s="528">
        <v>5218.8</v>
      </c>
      <c r="AL122" s="529">
        <v>5218.8</v>
      </c>
      <c r="AM122" s="529">
        <v>5218.8</v>
      </c>
      <c r="AN122" s="529">
        <v>5218.8</v>
      </c>
      <c r="AO122" s="529">
        <v>5218.8</v>
      </c>
      <c r="AP122" s="530">
        <v>5218.8</v>
      </c>
      <c r="AQ122" s="531">
        <f t="shared" si="12"/>
        <v>62625.600000000006</v>
      </c>
      <c r="AR122" s="531"/>
      <c r="AS122" s="531"/>
      <c r="AT122" s="531"/>
      <c r="AU122" s="531"/>
      <c r="AV122" s="531"/>
      <c r="AW122" s="531"/>
      <c r="AX122" s="531"/>
      <c r="AY122" s="532"/>
      <c r="AZ122" s="533"/>
      <c r="BA122" s="533"/>
      <c r="BB122" s="533"/>
      <c r="BC122" s="533"/>
      <c r="BD122" s="533"/>
      <c r="BE122" s="533"/>
      <c r="BF122" s="534"/>
      <c r="BG122" s="535">
        <f t="shared" si="8"/>
        <v>869.80000000000007</v>
      </c>
      <c r="BH122" s="535"/>
      <c r="BI122" s="535"/>
      <c r="BJ122" s="535"/>
      <c r="BK122" s="535"/>
      <c r="BL122" s="535"/>
      <c r="BM122" s="535"/>
      <c r="BN122" s="535"/>
      <c r="BO122" s="536">
        <f t="shared" si="13"/>
        <v>8578.8493150684935</v>
      </c>
      <c r="BP122" s="537"/>
      <c r="BQ122" s="537"/>
      <c r="BR122" s="537"/>
      <c r="BS122" s="537"/>
      <c r="BT122" s="537"/>
      <c r="BU122" s="537"/>
      <c r="BV122" s="538"/>
      <c r="BW122" s="535"/>
      <c r="BX122" s="535"/>
      <c r="BY122" s="535"/>
      <c r="BZ122" s="535"/>
      <c r="CA122" s="535"/>
      <c r="CB122" s="535"/>
      <c r="CC122" s="535"/>
      <c r="CD122" s="535"/>
      <c r="CE122" s="535"/>
      <c r="CF122" s="535"/>
      <c r="CG122" s="535"/>
      <c r="CH122" s="535"/>
      <c r="CI122" s="535"/>
      <c r="CJ122" s="535"/>
      <c r="CK122" s="535"/>
      <c r="CL122" s="535"/>
      <c r="CM122" s="535"/>
      <c r="CN122" s="535"/>
      <c r="CO122" s="535"/>
      <c r="CP122" s="535"/>
      <c r="CQ122" s="535"/>
      <c r="CR122" s="535"/>
      <c r="CS122" s="535"/>
      <c r="CT122" s="535"/>
      <c r="CU122" s="535"/>
      <c r="CV122" s="531">
        <f t="shared" si="14"/>
        <v>72074.249315068504</v>
      </c>
      <c r="CW122" s="531"/>
      <c r="CX122" s="531"/>
      <c r="CY122" s="531"/>
      <c r="CZ122" s="531"/>
      <c r="DA122" s="531"/>
      <c r="DB122" s="531"/>
      <c r="DC122" s="531"/>
      <c r="DD122" s="531"/>
      <c r="DE122" s="539"/>
    </row>
    <row r="123" spans="1:109" s="2" customFormat="1" ht="23.25" customHeight="1" x14ac:dyDescent="0.2">
      <c r="A123" s="523" t="s">
        <v>1142</v>
      </c>
      <c r="B123" s="524" t="s">
        <v>1142</v>
      </c>
      <c r="C123" s="524" t="s">
        <v>1142</v>
      </c>
      <c r="D123" s="524" t="s">
        <v>1142</v>
      </c>
      <c r="E123" s="524" t="s">
        <v>1142</v>
      </c>
      <c r="F123" s="524" t="s">
        <v>1142</v>
      </c>
      <c r="G123" s="524" t="s">
        <v>1142</v>
      </c>
      <c r="H123" s="524" t="s">
        <v>1142</v>
      </c>
      <c r="I123" s="524" t="s">
        <v>1142</v>
      </c>
      <c r="J123" s="524" t="s">
        <v>1142</v>
      </c>
      <c r="K123" s="524" t="s">
        <v>1142</v>
      </c>
      <c r="L123" s="524" t="s">
        <v>1142</v>
      </c>
      <c r="M123" s="524" t="s">
        <v>1142</v>
      </c>
      <c r="N123" s="524" t="s">
        <v>1142</v>
      </c>
      <c r="O123" s="524" t="s">
        <v>1142</v>
      </c>
      <c r="P123" s="525" t="s">
        <v>1249</v>
      </c>
      <c r="Q123" s="525"/>
      <c r="R123" s="525"/>
      <c r="S123" s="525"/>
      <c r="T123" s="525"/>
      <c r="U123" s="525"/>
      <c r="V123" s="525"/>
      <c r="W123" s="525"/>
      <c r="X123" s="525"/>
      <c r="Y123" s="525"/>
      <c r="Z123" s="525"/>
      <c r="AA123" s="525"/>
      <c r="AB123" s="525"/>
      <c r="AC123" s="525"/>
      <c r="AD123" s="546">
        <v>101</v>
      </c>
      <c r="AE123" s="547"/>
      <c r="AF123" s="548"/>
      <c r="AG123" s="549">
        <v>1</v>
      </c>
      <c r="AH123" s="550"/>
      <c r="AI123" s="550"/>
      <c r="AJ123" s="551"/>
      <c r="AK123" s="528">
        <v>6233.7</v>
      </c>
      <c r="AL123" s="529">
        <v>6233.7</v>
      </c>
      <c r="AM123" s="529">
        <v>6233.7</v>
      </c>
      <c r="AN123" s="529">
        <v>6233.7</v>
      </c>
      <c r="AO123" s="529">
        <v>6233.7</v>
      </c>
      <c r="AP123" s="530">
        <v>6233.7</v>
      </c>
      <c r="AQ123" s="557">
        <f t="shared" si="12"/>
        <v>74804.399999999994</v>
      </c>
      <c r="AR123" s="557"/>
      <c r="AS123" s="557"/>
      <c r="AT123" s="557"/>
      <c r="AU123" s="557"/>
      <c r="AV123" s="557"/>
      <c r="AW123" s="557"/>
      <c r="AX123" s="557"/>
      <c r="AY123" s="532"/>
      <c r="AZ123" s="533"/>
      <c r="BA123" s="533"/>
      <c r="BB123" s="533"/>
      <c r="BC123" s="533"/>
      <c r="BD123" s="533"/>
      <c r="BE123" s="533"/>
      <c r="BF123" s="534"/>
      <c r="BG123" s="535">
        <f t="shared" si="8"/>
        <v>1038.95</v>
      </c>
      <c r="BH123" s="535"/>
      <c r="BI123" s="535"/>
      <c r="BJ123" s="535"/>
      <c r="BK123" s="535"/>
      <c r="BL123" s="535"/>
      <c r="BM123" s="535"/>
      <c r="BN123" s="535"/>
      <c r="BO123" s="536">
        <f t="shared" si="13"/>
        <v>10247.17808219178</v>
      </c>
      <c r="BP123" s="537"/>
      <c r="BQ123" s="537"/>
      <c r="BR123" s="537"/>
      <c r="BS123" s="537"/>
      <c r="BT123" s="537"/>
      <c r="BU123" s="537"/>
      <c r="BV123" s="538"/>
      <c r="BW123" s="556"/>
      <c r="BX123" s="556"/>
      <c r="BY123" s="556"/>
      <c r="BZ123" s="556"/>
      <c r="CA123" s="556"/>
      <c r="CB123" s="556"/>
      <c r="CC123" s="556"/>
      <c r="CD123" s="556"/>
      <c r="CE123" s="556"/>
      <c r="CF123" s="556"/>
      <c r="CG123" s="556"/>
      <c r="CH123" s="556"/>
      <c r="CI123" s="556"/>
      <c r="CJ123" s="556"/>
      <c r="CK123" s="556"/>
      <c r="CL123" s="556"/>
      <c r="CM123" s="556"/>
      <c r="CN123" s="556"/>
      <c r="CO123" s="556"/>
      <c r="CP123" s="556"/>
      <c r="CQ123" s="556"/>
      <c r="CR123" s="556"/>
      <c r="CS123" s="556"/>
      <c r="CT123" s="556"/>
      <c r="CU123" s="556"/>
      <c r="CV123" s="557">
        <f t="shared" si="14"/>
        <v>86090.528082191769</v>
      </c>
      <c r="CW123" s="557"/>
      <c r="CX123" s="557"/>
      <c r="CY123" s="557"/>
      <c r="CZ123" s="557"/>
      <c r="DA123" s="557"/>
      <c r="DB123" s="557"/>
      <c r="DC123" s="557"/>
      <c r="DD123" s="557"/>
      <c r="DE123" s="558"/>
    </row>
    <row r="124" spans="1:109" s="2" customFormat="1" ht="23.25" customHeight="1" x14ac:dyDescent="0.2">
      <c r="A124" s="523" t="s">
        <v>1240</v>
      </c>
      <c r="B124" s="524" t="s">
        <v>1240</v>
      </c>
      <c r="C124" s="524" t="s">
        <v>1240</v>
      </c>
      <c r="D124" s="524" t="s">
        <v>1240</v>
      </c>
      <c r="E124" s="524" t="s">
        <v>1240</v>
      </c>
      <c r="F124" s="524" t="s">
        <v>1240</v>
      </c>
      <c r="G124" s="524" t="s">
        <v>1240</v>
      </c>
      <c r="H124" s="524" t="s">
        <v>1240</v>
      </c>
      <c r="I124" s="524" t="s">
        <v>1240</v>
      </c>
      <c r="J124" s="524" t="s">
        <v>1240</v>
      </c>
      <c r="K124" s="524" t="s">
        <v>1240</v>
      </c>
      <c r="L124" s="524" t="s">
        <v>1240</v>
      </c>
      <c r="M124" s="524" t="s">
        <v>1240</v>
      </c>
      <c r="N124" s="524" t="s">
        <v>1240</v>
      </c>
      <c r="O124" s="524" t="s">
        <v>1240</v>
      </c>
      <c r="P124" s="525" t="s">
        <v>1249</v>
      </c>
      <c r="Q124" s="525"/>
      <c r="R124" s="525"/>
      <c r="S124" s="525"/>
      <c r="T124" s="525"/>
      <c r="U124" s="525"/>
      <c r="V124" s="525"/>
      <c r="W124" s="525"/>
      <c r="X124" s="525"/>
      <c r="Y124" s="525"/>
      <c r="Z124" s="525"/>
      <c r="AA124" s="525"/>
      <c r="AB124" s="525"/>
      <c r="AC124" s="525"/>
      <c r="AD124" s="546">
        <v>101</v>
      </c>
      <c r="AE124" s="547"/>
      <c r="AF124" s="548"/>
      <c r="AG124" s="549">
        <v>1</v>
      </c>
      <c r="AH124" s="550"/>
      <c r="AI124" s="550"/>
      <c r="AJ124" s="551"/>
      <c r="AK124" s="528">
        <v>6776.7</v>
      </c>
      <c r="AL124" s="529">
        <v>6776.7</v>
      </c>
      <c r="AM124" s="529">
        <v>6776.7</v>
      </c>
      <c r="AN124" s="529">
        <v>6776.7</v>
      </c>
      <c r="AO124" s="529">
        <v>6776.7</v>
      </c>
      <c r="AP124" s="530">
        <v>6776.7</v>
      </c>
      <c r="AQ124" s="531">
        <f t="shared" si="12"/>
        <v>81320.399999999994</v>
      </c>
      <c r="AR124" s="531"/>
      <c r="AS124" s="531"/>
      <c r="AT124" s="531"/>
      <c r="AU124" s="531"/>
      <c r="AV124" s="531"/>
      <c r="AW124" s="531"/>
      <c r="AX124" s="531"/>
      <c r="AY124" s="532"/>
      <c r="AZ124" s="533"/>
      <c r="BA124" s="533"/>
      <c r="BB124" s="533"/>
      <c r="BC124" s="533"/>
      <c r="BD124" s="533"/>
      <c r="BE124" s="533"/>
      <c r="BF124" s="534"/>
      <c r="BG124" s="535">
        <f t="shared" si="8"/>
        <v>1129.4499999999998</v>
      </c>
      <c r="BH124" s="535"/>
      <c r="BI124" s="535"/>
      <c r="BJ124" s="535"/>
      <c r="BK124" s="535"/>
      <c r="BL124" s="535"/>
      <c r="BM124" s="535"/>
      <c r="BN124" s="535"/>
      <c r="BO124" s="536">
        <f t="shared" si="13"/>
        <v>11139.780821917808</v>
      </c>
      <c r="BP124" s="537"/>
      <c r="BQ124" s="537"/>
      <c r="BR124" s="537"/>
      <c r="BS124" s="537"/>
      <c r="BT124" s="537"/>
      <c r="BU124" s="537"/>
      <c r="BV124" s="538"/>
      <c r="BW124" s="535"/>
      <c r="BX124" s="535"/>
      <c r="BY124" s="535"/>
      <c r="BZ124" s="535"/>
      <c r="CA124" s="535"/>
      <c r="CB124" s="535"/>
      <c r="CC124" s="535"/>
      <c r="CD124" s="535"/>
      <c r="CE124" s="535"/>
      <c r="CF124" s="535"/>
      <c r="CG124" s="535"/>
      <c r="CH124" s="535"/>
      <c r="CI124" s="535"/>
      <c r="CJ124" s="535"/>
      <c r="CK124" s="535"/>
      <c r="CL124" s="535"/>
      <c r="CM124" s="535"/>
      <c r="CN124" s="535"/>
      <c r="CO124" s="535"/>
      <c r="CP124" s="535"/>
      <c r="CQ124" s="535"/>
      <c r="CR124" s="535"/>
      <c r="CS124" s="535"/>
      <c r="CT124" s="535"/>
      <c r="CU124" s="535"/>
      <c r="CV124" s="531">
        <f t="shared" si="14"/>
        <v>93589.630821917803</v>
      </c>
      <c r="CW124" s="531"/>
      <c r="CX124" s="531"/>
      <c r="CY124" s="531"/>
      <c r="CZ124" s="531"/>
      <c r="DA124" s="531"/>
      <c r="DB124" s="531"/>
      <c r="DC124" s="531"/>
      <c r="DD124" s="531"/>
      <c r="DE124" s="539"/>
    </row>
    <row r="125" spans="1:109" s="2" customFormat="1" ht="23.25" customHeight="1" x14ac:dyDescent="0.2">
      <c r="A125" s="523" t="s">
        <v>1241</v>
      </c>
      <c r="B125" s="524" t="s">
        <v>1241</v>
      </c>
      <c r="C125" s="524" t="s">
        <v>1241</v>
      </c>
      <c r="D125" s="524" t="s">
        <v>1241</v>
      </c>
      <c r="E125" s="524" t="s">
        <v>1241</v>
      </c>
      <c r="F125" s="524" t="s">
        <v>1241</v>
      </c>
      <c r="G125" s="524" t="s">
        <v>1241</v>
      </c>
      <c r="H125" s="524" t="s">
        <v>1241</v>
      </c>
      <c r="I125" s="524" t="s">
        <v>1241</v>
      </c>
      <c r="J125" s="524" t="s">
        <v>1241</v>
      </c>
      <c r="K125" s="524" t="s">
        <v>1241</v>
      </c>
      <c r="L125" s="524" t="s">
        <v>1241</v>
      </c>
      <c r="M125" s="524" t="s">
        <v>1241</v>
      </c>
      <c r="N125" s="524" t="s">
        <v>1241</v>
      </c>
      <c r="O125" s="524" t="s">
        <v>1241</v>
      </c>
      <c r="P125" s="525" t="s">
        <v>1249</v>
      </c>
      <c r="Q125" s="525"/>
      <c r="R125" s="525"/>
      <c r="S125" s="525"/>
      <c r="T125" s="525"/>
      <c r="U125" s="525"/>
      <c r="V125" s="525"/>
      <c r="W125" s="525"/>
      <c r="X125" s="525"/>
      <c r="Y125" s="525"/>
      <c r="Z125" s="525"/>
      <c r="AA125" s="525"/>
      <c r="AB125" s="525"/>
      <c r="AC125" s="525"/>
      <c r="AD125" s="546">
        <v>101</v>
      </c>
      <c r="AE125" s="547"/>
      <c r="AF125" s="548"/>
      <c r="AG125" s="549">
        <v>1</v>
      </c>
      <c r="AH125" s="550"/>
      <c r="AI125" s="550"/>
      <c r="AJ125" s="551"/>
      <c r="AK125" s="528">
        <v>10764</v>
      </c>
      <c r="AL125" s="529">
        <v>10764</v>
      </c>
      <c r="AM125" s="529">
        <v>10764</v>
      </c>
      <c r="AN125" s="529">
        <v>10764</v>
      </c>
      <c r="AO125" s="529">
        <v>10764</v>
      </c>
      <c r="AP125" s="530">
        <v>10764</v>
      </c>
      <c r="AQ125" s="557">
        <f t="shared" si="12"/>
        <v>129168</v>
      </c>
      <c r="AR125" s="557"/>
      <c r="AS125" s="557"/>
      <c r="AT125" s="557"/>
      <c r="AU125" s="557"/>
      <c r="AV125" s="557"/>
      <c r="AW125" s="557"/>
      <c r="AX125" s="557"/>
      <c r="AY125" s="532"/>
      <c r="AZ125" s="533"/>
      <c r="BA125" s="533"/>
      <c r="BB125" s="533"/>
      <c r="BC125" s="533"/>
      <c r="BD125" s="533"/>
      <c r="BE125" s="533"/>
      <c r="BF125" s="534"/>
      <c r="BG125" s="535">
        <f t="shared" si="8"/>
        <v>1794</v>
      </c>
      <c r="BH125" s="535"/>
      <c r="BI125" s="535"/>
      <c r="BJ125" s="535"/>
      <c r="BK125" s="535"/>
      <c r="BL125" s="535"/>
      <c r="BM125" s="535"/>
      <c r="BN125" s="535"/>
      <c r="BO125" s="536">
        <f t="shared" si="13"/>
        <v>17694.246575342466</v>
      </c>
      <c r="BP125" s="537"/>
      <c r="BQ125" s="537"/>
      <c r="BR125" s="537"/>
      <c r="BS125" s="537"/>
      <c r="BT125" s="537"/>
      <c r="BU125" s="537"/>
      <c r="BV125" s="538"/>
      <c r="BW125" s="556"/>
      <c r="BX125" s="556"/>
      <c r="BY125" s="556"/>
      <c r="BZ125" s="556"/>
      <c r="CA125" s="556"/>
      <c r="CB125" s="556"/>
      <c r="CC125" s="556"/>
      <c r="CD125" s="556"/>
      <c r="CE125" s="556"/>
      <c r="CF125" s="556"/>
      <c r="CG125" s="556"/>
      <c r="CH125" s="556"/>
      <c r="CI125" s="556"/>
      <c r="CJ125" s="556"/>
      <c r="CK125" s="556"/>
      <c r="CL125" s="556"/>
      <c r="CM125" s="556"/>
      <c r="CN125" s="556"/>
      <c r="CO125" s="556"/>
      <c r="CP125" s="556"/>
      <c r="CQ125" s="556"/>
      <c r="CR125" s="556"/>
      <c r="CS125" s="556"/>
      <c r="CT125" s="556"/>
      <c r="CU125" s="556"/>
      <c r="CV125" s="557">
        <f t="shared" si="14"/>
        <v>148656.24657534246</v>
      </c>
      <c r="CW125" s="557"/>
      <c r="CX125" s="557"/>
      <c r="CY125" s="557"/>
      <c r="CZ125" s="557"/>
      <c r="DA125" s="557"/>
      <c r="DB125" s="557"/>
      <c r="DC125" s="557"/>
      <c r="DD125" s="557"/>
      <c r="DE125" s="558"/>
    </row>
    <row r="126" spans="1:109" s="2" customFormat="1" ht="23.25" customHeight="1" x14ac:dyDescent="0.2">
      <c r="A126" s="523" t="s">
        <v>1242</v>
      </c>
      <c r="B126" s="524" t="s">
        <v>1242</v>
      </c>
      <c r="C126" s="524" t="s">
        <v>1242</v>
      </c>
      <c r="D126" s="524" t="s">
        <v>1242</v>
      </c>
      <c r="E126" s="524" t="s">
        <v>1242</v>
      </c>
      <c r="F126" s="524" t="s">
        <v>1242</v>
      </c>
      <c r="G126" s="524" t="s">
        <v>1242</v>
      </c>
      <c r="H126" s="524" t="s">
        <v>1242</v>
      </c>
      <c r="I126" s="524" t="s">
        <v>1242</v>
      </c>
      <c r="J126" s="524" t="s">
        <v>1242</v>
      </c>
      <c r="K126" s="524" t="s">
        <v>1242</v>
      </c>
      <c r="L126" s="524" t="s">
        <v>1242</v>
      </c>
      <c r="M126" s="524" t="s">
        <v>1242</v>
      </c>
      <c r="N126" s="524" t="s">
        <v>1242</v>
      </c>
      <c r="O126" s="524" t="s">
        <v>1242</v>
      </c>
      <c r="P126" s="525" t="s">
        <v>1249</v>
      </c>
      <c r="Q126" s="525"/>
      <c r="R126" s="525"/>
      <c r="S126" s="525"/>
      <c r="T126" s="525"/>
      <c r="U126" s="525"/>
      <c r="V126" s="525"/>
      <c r="W126" s="525"/>
      <c r="X126" s="525"/>
      <c r="Y126" s="525"/>
      <c r="Z126" s="525"/>
      <c r="AA126" s="525"/>
      <c r="AB126" s="525"/>
      <c r="AC126" s="525"/>
      <c r="AD126" s="546">
        <v>101</v>
      </c>
      <c r="AE126" s="547"/>
      <c r="AF126" s="548"/>
      <c r="AG126" s="549">
        <v>1</v>
      </c>
      <c r="AH126" s="550"/>
      <c r="AI126" s="550"/>
      <c r="AJ126" s="551"/>
      <c r="AK126" s="528">
        <v>11881.2</v>
      </c>
      <c r="AL126" s="529">
        <v>11881.2</v>
      </c>
      <c r="AM126" s="529">
        <v>11881.2</v>
      </c>
      <c r="AN126" s="529">
        <v>11881.2</v>
      </c>
      <c r="AO126" s="529">
        <v>11881.2</v>
      </c>
      <c r="AP126" s="530">
        <v>11881.2</v>
      </c>
      <c r="AQ126" s="531">
        <f t="shared" si="12"/>
        <v>142574.40000000002</v>
      </c>
      <c r="AR126" s="531"/>
      <c r="AS126" s="531"/>
      <c r="AT126" s="531"/>
      <c r="AU126" s="531"/>
      <c r="AV126" s="531"/>
      <c r="AW126" s="531"/>
      <c r="AX126" s="531"/>
      <c r="AY126" s="532"/>
      <c r="AZ126" s="533"/>
      <c r="BA126" s="533"/>
      <c r="BB126" s="533"/>
      <c r="BC126" s="533"/>
      <c r="BD126" s="533"/>
      <c r="BE126" s="533"/>
      <c r="BF126" s="534"/>
      <c r="BG126" s="535">
        <f t="shared" si="8"/>
        <v>1980.2</v>
      </c>
      <c r="BH126" s="535"/>
      <c r="BI126" s="535"/>
      <c r="BJ126" s="535"/>
      <c r="BK126" s="535"/>
      <c r="BL126" s="535"/>
      <c r="BM126" s="535"/>
      <c r="BN126" s="535"/>
      <c r="BO126" s="536">
        <f t="shared" si="13"/>
        <v>19530.739726027401</v>
      </c>
      <c r="BP126" s="537"/>
      <c r="BQ126" s="537"/>
      <c r="BR126" s="537"/>
      <c r="BS126" s="537"/>
      <c r="BT126" s="537"/>
      <c r="BU126" s="537"/>
      <c r="BV126" s="538"/>
      <c r="BW126" s="535"/>
      <c r="BX126" s="535"/>
      <c r="BY126" s="535"/>
      <c r="BZ126" s="535"/>
      <c r="CA126" s="535"/>
      <c r="CB126" s="535"/>
      <c r="CC126" s="535"/>
      <c r="CD126" s="535"/>
      <c r="CE126" s="535"/>
      <c r="CF126" s="535"/>
      <c r="CG126" s="535"/>
      <c r="CH126" s="535"/>
      <c r="CI126" s="535"/>
      <c r="CJ126" s="535"/>
      <c r="CK126" s="535"/>
      <c r="CL126" s="535"/>
      <c r="CM126" s="535"/>
      <c r="CN126" s="535"/>
      <c r="CO126" s="535"/>
      <c r="CP126" s="535"/>
      <c r="CQ126" s="535"/>
      <c r="CR126" s="535"/>
      <c r="CS126" s="535"/>
      <c r="CT126" s="535"/>
      <c r="CU126" s="535"/>
      <c r="CV126" s="531">
        <f t="shared" si="14"/>
        <v>164085.33972602745</v>
      </c>
      <c r="CW126" s="531"/>
      <c r="CX126" s="531"/>
      <c r="CY126" s="531"/>
      <c r="CZ126" s="531"/>
      <c r="DA126" s="531"/>
      <c r="DB126" s="531"/>
      <c r="DC126" s="531"/>
      <c r="DD126" s="531"/>
      <c r="DE126" s="539"/>
    </row>
    <row r="127" spans="1:109" s="2" customFormat="1" ht="23.25" customHeight="1" x14ac:dyDescent="0.2">
      <c r="A127" s="523" t="s">
        <v>1243</v>
      </c>
      <c r="B127" s="524" t="s">
        <v>1243</v>
      </c>
      <c r="C127" s="524" t="s">
        <v>1243</v>
      </c>
      <c r="D127" s="524" t="s">
        <v>1243</v>
      </c>
      <c r="E127" s="524" t="s">
        <v>1243</v>
      </c>
      <c r="F127" s="524" t="s">
        <v>1243</v>
      </c>
      <c r="G127" s="524" t="s">
        <v>1243</v>
      </c>
      <c r="H127" s="524" t="s">
        <v>1243</v>
      </c>
      <c r="I127" s="524" t="s">
        <v>1243</v>
      </c>
      <c r="J127" s="524" t="s">
        <v>1243</v>
      </c>
      <c r="K127" s="524" t="s">
        <v>1243</v>
      </c>
      <c r="L127" s="524" t="s">
        <v>1243</v>
      </c>
      <c r="M127" s="524" t="s">
        <v>1243</v>
      </c>
      <c r="N127" s="524" t="s">
        <v>1243</v>
      </c>
      <c r="O127" s="524" t="s">
        <v>1243</v>
      </c>
      <c r="P127" s="525" t="s">
        <v>1249</v>
      </c>
      <c r="Q127" s="525"/>
      <c r="R127" s="525"/>
      <c r="S127" s="525"/>
      <c r="T127" s="525"/>
      <c r="U127" s="525"/>
      <c r="V127" s="525"/>
      <c r="W127" s="525"/>
      <c r="X127" s="525"/>
      <c r="Y127" s="525"/>
      <c r="Z127" s="525"/>
      <c r="AA127" s="525"/>
      <c r="AB127" s="525"/>
      <c r="AC127" s="525"/>
      <c r="AD127" s="546">
        <v>101</v>
      </c>
      <c r="AE127" s="547"/>
      <c r="AF127" s="548"/>
      <c r="AG127" s="549">
        <v>1</v>
      </c>
      <c r="AH127" s="550"/>
      <c r="AI127" s="550"/>
      <c r="AJ127" s="551"/>
      <c r="AK127" s="528">
        <v>10842.6</v>
      </c>
      <c r="AL127" s="529">
        <v>10842.6</v>
      </c>
      <c r="AM127" s="529">
        <v>10842.6</v>
      </c>
      <c r="AN127" s="529">
        <v>10842.6</v>
      </c>
      <c r="AO127" s="529">
        <v>10842.6</v>
      </c>
      <c r="AP127" s="530">
        <v>10842.6</v>
      </c>
      <c r="AQ127" s="557">
        <f t="shared" si="12"/>
        <v>130111.20000000001</v>
      </c>
      <c r="AR127" s="557"/>
      <c r="AS127" s="557"/>
      <c r="AT127" s="557"/>
      <c r="AU127" s="557"/>
      <c r="AV127" s="557"/>
      <c r="AW127" s="557"/>
      <c r="AX127" s="557"/>
      <c r="AY127" s="532"/>
      <c r="AZ127" s="533"/>
      <c r="BA127" s="533"/>
      <c r="BB127" s="533"/>
      <c r="BC127" s="533"/>
      <c r="BD127" s="533"/>
      <c r="BE127" s="533"/>
      <c r="BF127" s="534"/>
      <c r="BG127" s="535">
        <f t="shared" si="8"/>
        <v>1807.1000000000001</v>
      </c>
      <c r="BH127" s="535"/>
      <c r="BI127" s="535"/>
      <c r="BJ127" s="535"/>
      <c r="BK127" s="535"/>
      <c r="BL127" s="535"/>
      <c r="BM127" s="535"/>
      <c r="BN127" s="535"/>
      <c r="BO127" s="536">
        <f t="shared" si="13"/>
        <v>17823.452054794521</v>
      </c>
      <c r="BP127" s="537"/>
      <c r="BQ127" s="537"/>
      <c r="BR127" s="537"/>
      <c r="BS127" s="537"/>
      <c r="BT127" s="537"/>
      <c r="BU127" s="537"/>
      <c r="BV127" s="538"/>
      <c r="BW127" s="556"/>
      <c r="BX127" s="556"/>
      <c r="BY127" s="556"/>
      <c r="BZ127" s="556"/>
      <c r="CA127" s="556"/>
      <c r="CB127" s="556"/>
      <c r="CC127" s="556"/>
      <c r="CD127" s="556"/>
      <c r="CE127" s="556"/>
      <c r="CF127" s="556"/>
      <c r="CG127" s="556"/>
      <c r="CH127" s="556"/>
      <c r="CI127" s="556"/>
      <c r="CJ127" s="556"/>
      <c r="CK127" s="556"/>
      <c r="CL127" s="556"/>
      <c r="CM127" s="556"/>
      <c r="CN127" s="556"/>
      <c r="CO127" s="556"/>
      <c r="CP127" s="556"/>
      <c r="CQ127" s="556"/>
      <c r="CR127" s="556"/>
      <c r="CS127" s="556"/>
      <c r="CT127" s="556"/>
      <c r="CU127" s="556"/>
      <c r="CV127" s="557">
        <f t="shared" si="14"/>
        <v>149741.75205479455</v>
      </c>
      <c r="CW127" s="557"/>
      <c r="CX127" s="557"/>
      <c r="CY127" s="557"/>
      <c r="CZ127" s="557"/>
      <c r="DA127" s="557"/>
      <c r="DB127" s="557"/>
      <c r="DC127" s="557"/>
      <c r="DD127" s="557"/>
      <c r="DE127" s="558"/>
    </row>
    <row r="128" spans="1:109" s="2" customFormat="1" ht="23.25" customHeight="1" x14ac:dyDescent="0.2">
      <c r="A128" s="523" t="s">
        <v>1244</v>
      </c>
      <c r="B128" s="524" t="s">
        <v>1244</v>
      </c>
      <c r="C128" s="524" t="s">
        <v>1244</v>
      </c>
      <c r="D128" s="524" t="s">
        <v>1244</v>
      </c>
      <c r="E128" s="524" t="s">
        <v>1244</v>
      </c>
      <c r="F128" s="524" t="s">
        <v>1244</v>
      </c>
      <c r="G128" s="524" t="s">
        <v>1244</v>
      </c>
      <c r="H128" s="524" t="s">
        <v>1244</v>
      </c>
      <c r="I128" s="524" t="s">
        <v>1244</v>
      </c>
      <c r="J128" s="524" t="s">
        <v>1244</v>
      </c>
      <c r="K128" s="524" t="s">
        <v>1244</v>
      </c>
      <c r="L128" s="524" t="s">
        <v>1244</v>
      </c>
      <c r="M128" s="524" t="s">
        <v>1244</v>
      </c>
      <c r="N128" s="524" t="s">
        <v>1244</v>
      </c>
      <c r="O128" s="524" t="s">
        <v>1244</v>
      </c>
      <c r="P128" s="525" t="s">
        <v>1249</v>
      </c>
      <c r="Q128" s="525"/>
      <c r="R128" s="525"/>
      <c r="S128" s="525"/>
      <c r="T128" s="525"/>
      <c r="U128" s="525"/>
      <c r="V128" s="525"/>
      <c r="W128" s="525"/>
      <c r="X128" s="525"/>
      <c r="Y128" s="525"/>
      <c r="Z128" s="525"/>
      <c r="AA128" s="525"/>
      <c r="AB128" s="525"/>
      <c r="AC128" s="525"/>
      <c r="AD128" s="546">
        <v>101</v>
      </c>
      <c r="AE128" s="547"/>
      <c r="AF128" s="548"/>
      <c r="AG128" s="549">
        <v>1</v>
      </c>
      <c r="AH128" s="550"/>
      <c r="AI128" s="550"/>
      <c r="AJ128" s="551"/>
      <c r="AK128" s="528">
        <v>10842.6</v>
      </c>
      <c r="AL128" s="529">
        <v>10842.6</v>
      </c>
      <c r="AM128" s="529">
        <v>10842.6</v>
      </c>
      <c r="AN128" s="529">
        <v>10842.6</v>
      </c>
      <c r="AO128" s="529">
        <v>10842.6</v>
      </c>
      <c r="AP128" s="530">
        <v>10842.6</v>
      </c>
      <c r="AQ128" s="531">
        <f t="shared" si="12"/>
        <v>130111.20000000001</v>
      </c>
      <c r="AR128" s="531"/>
      <c r="AS128" s="531"/>
      <c r="AT128" s="531"/>
      <c r="AU128" s="531"/>
      <c r="AV128" s="531"/>
      <c r="AW128" s="531"/>
      <c r="AX128" s="531"/>
      <c r="AY128" s="532"/>
      <c r="AZ128" s="533"/>
      <c r="BA128" s="533"/>
      <c r="BB128" s="533"/>
      <c r="BC128" s="533"/>
      <c r="BD128" s="533"/>
      <c r="BE128" s="533"/>
      <c r="BF128" s="534"/>
      <c r="BG128" s="535">
        <f t="shared" si="8"/>
        <v>1807.1000000000001</v>
      </c>
      <c r="BH128" s="535"/>
      <c r="BI128" s="535"/>
      <c r="BJ128" s="535"/>
      <c r="BK128" s="535"/>
      <c r="BL128" s="535"/>
      <c r="BM128" s="535"/>
      <c r="BN128" s="535"/>
      <c r="BO128" s="536">
        <f t="shared" si="13"/>
        <v>17823.452054794521</v>
      </c>
      <c r="BP128" s="537"/>
      <c r="BQ128" s="537"/>
      <c r="BR128" s="537"/>
      <c r="BS128" s="537"/>
      <c r="BT128" s="537"/>
      <c r="BU128" s="537"/>
      <c r="BV128" s="538"/>
      <c r="BW128" s="535"/>
      <c r="BX128" s="535"/>
      <c r="BY128" s="535"/>
      <c r="BZ128" s="535"/>
      <c r="CA128" s="535"/>
      <c r="CB128" s="535"/>
      <c r="CC128" s="535"/>
      <c r="CD128" s="535"/>
      <c r="CE128" s="535"/>
      <c r="CF128" s="535"/>
      <c r="CG128" s="535"/>
      <c r="CH128" s="535"/>
      <c r="CI128" s="535"/>
      <c r="CJ128" s="535"/>
      <c r="CK128" s="535"/>
      <c r="CL128" s="535"/>
      <c r="CM128" s="535"/>
      <c r="CN128" s="535"/>
      <c r="CO128" s="535"/>
      <c r="CP128" s="535"/>
      <c r="CQ128" s="535"/>
      <c r="CR128" s="535"/>
      <c r="CS128" s="535"/>
      <c r="CT128" s="535"/>
      <c r="CU128" s="535"/>
      <c r="CV128" s="531">
        <f t="shared" si="14"/>
        <v>149741.75205479455</v>
      </c>
      <c r="CW128" s="531"/>
      <c r="CX128" s="531"/>
      <c r="CY128" s="531"/>
      <c r="CZ128" s="531"/>
      <c r="DA128" s="531"/>
      <c r="DB128" s="531"/>
      <c r="DC128" s="531"/>
      <c r="DD128" s="531"/>
      <c r="DE128" s="539"/>
    </row>
    <row r="129" spans="1:109" s="2" customFormat="1" ht="23.25" customHeight="1" x14ac:dyDescent="0.2">
      <c r="A129" s="523" t="s">
        <v>1245</v>
      </c>
      <c r="B129" s="524" t="s">
        <v>1245</v>
      </c>
      <c r="C129" s="524" t="s">
        <v>1245</v>
      </c>
      <c r="D129" s="524" t="s">
        <v>1245</v>
      </c>
      <c r="E129" s="524" t="s">
        <v>1245</v>
      </c>
      <c r="F129" s="524" t="s">
        <v>1245</v>
      </c>
      <c r="G129" s="524" t="s">
        <v>1245</v>
      </c>
      <c r="H129" s="524" t="s">
        <v>1245</v>
      </c>
      <c r="I129" s="524" t="s">
        <v>1245</v>
      </c>
      <c r="J129" s="524" t="s">
        <v>1245</v>
      </c>
      <c r="K129" s="524" t="s">
        <v>1245</v>
      </c>
      <c r="L129" s="524" t="s">
        <v>1245</v>
      </c>
      <c r="M129" s="524" t="s">
        <v>1245</v>
      </c>
      <c r="N129" s="524" t="s">
        <v>1245</v>
      </c>
      <c r="O129" s="524" t="s">
        <v>1245</v>
      </c>
      <c r="P129" s="525" t="s">
        <v>1249</v>
      </c>
      <c r="Q129" s="525"/>
      <c r="R129" s="525"/>
      <c r="S129" s="525"/>
      <c r="T129" s="525"/>
      <c r="U129" s="525"/>
      <c r="V129" s="525"/>
      <c r="W129" s="525"/>
      <c r="X129" s="525"/>
      <c r="Y129" s="525"/>
      <c r="Z129" s="525"/>
      <c r="AA129" s="525"/>
      <c r="AB129" s="525"/>
      <c r="AC129" s="525"/>
      <c r="AD129" s="546">
        <v>101</v>
      </c>
      <c r="AE129" s="547"/>
      <c r="AF129" s="548"/>
      <c r="AG129" s="549">
        <v>1</v>
      </c>
      <c r="AH129" s="550"/>
      <c r="AI129" s="550"/>
      <c r="AJ129" s="551"/>
      <c r="AK129" s="528">
        <v>11881.2</v>
      </c>
      <c r="AL129" s="529">
        <v>11881.2</v>
      </c>
      <c r="AM129" s="529">
        <v>11881.2</v>
      </c>
      <c r="AN129" s="529">
        <v>11881.2</v>
      </c>
      <c r="AO129" s="529">
        <v>11881.2</v>
      </c>
      <c r="AP129" s="530">
        <v>11881.2</v>
      </c>
      <c r="AQ129" s="557">
        <f t="shared" si="12"/>
        <v>142574.40000000002</v>
      </c>
      <c r="AR129" s="557"/>
      <c r="AS129" s="557"/>
      <c r="AT129" s="557"/>
      <c r="AU129" s="557"/>
      <c r="AV129" s="557"/>
      <c r="AW129" s="557"/>
      <c r="AX129" s="557"/>
      <c r="AY129" s="532"/>
      <c r="AZ129" s="533"/>
      <c r="BA129" s="533"/>
      <c r="BB129" s="533"/>
      <c r="BC129" s="533"/>
      <c r="BD129" s="533"/>
      <c r="BE129" s="533"/>
      <c r="BF129" s="534"/>
      <c r="BG129" s="535">
        <f t="shared" si="8"/>
        <v>1980.2</v>
      </c>
      <c r="BH129" s="535"/>
      <c r="BI129" s="535"/>
      <c r="BJ129" s="535"/>
      <c r="BK129" s="535"/>
      <c r="BL129" s="535"/>
      <c r="BM129" s="535"/>
      <c r="BN129" s="535"/>
      <c r="BO129" s="536">
        <f t="shared" si="13"/>
        <v>19530.739726027401</v>
      </c>
      <c r="BP129" s="537"/>
      <c r="BQ129" s="537"/>
      <c r="BR129" s="537"/>
      <c r="BS129" s="537"/>
      <c r="BT129" s="537"/>
      <c r="BU129" s="537"/>
      <c r="BV129" s="538"/>
      <c r="BW129" s="556"/>
      <c r="BX129" s="556"/>
      <c r="BY129" s="556"/>
      <c r="BZ129" s="556"/>
      <c r="CA129" s="556"/>
      <c r="CB129" s="556"/>
      <c r="CC129" s="556"/>
      <c r="CD129" s="556"/>
      <c r="CE129" s="556"/>
      <c r="CF129" s="556"/>
      <c r="CG129" s="556"/>
      <c r="CH129" s="556"/>
      <c r="CI129" s="556"/>
      <c r="CJ129" s="556"/>
      <c r="CK129" s="556"/>
      <c r="CL129" s="556"/>
      <c r="CM129" s="556"/>
      <c r="CN129" s="556"/>
      <c r="CO129" s="556"/>
      <c r="CP129" s="556"/>
      <c r="CQ129" s="556"/>
      <c r="CR129" s="556"/>
      <c r="CS129" s="556"/>
      <c r="CT129" s="556"/>
      <c r="CU129" s="556"/>
      <c r="CV129" s="557">
        <f t="shared" si="14"/>
        <v>164085.33972602745</v>
      </c>
      <c r="CW129" s="557"/>
      <c r="CX129" s="557"/>
      <c r="CY129" s="557"/>
      <c r="CZ129" s="557"/>
      <c r="DA129" s="557"/>
      <c r="DB129" s="557"/>
      <c r="DC129" s="557"/>
      <c r="DD129" s="557"/>
      <c r="DE129" s="558"/>
    </row>
    <row r="130" spans="1:109" s="2" customFormat="1" ht="23.25" customHeight="1" x14ac:dyDescent="0.2">
      <c r="A130" s="523" t="s">
        <v>1148</v>
      </c>
      <c r="B130" s="524" t="s">
        <v>1148</v>
      </c>
      <c r="C130" s="524" t="s">
        <v>1148</v>
      </c>
      <c r="D130" s="524" t="s">
        <v>1148</v>
      </c>
      <c r="E130" s="524" t="s">
        <v>1148</v>
      </c>
      <c r="F130" s="524" t="s">
        <v>1148</v>
      </c>
      <c r="G130" s="524" t="s">
        <v>1148</v>
      </c>
      <c r="H130" s="524" t="s">
        <v>1148</v>
      </c>
      <c r="I130" s="524" t="s">
        <v>1148</v>
      </c>
      <c r="J130" s="524" t="s">
        <v>1148</v>
      </c>
      <c r="K130" s="524" t="s">
        <v>1148</v>
      </c>
      <c r="L130" s="524" t="s">
        <v>1148</v>
      </c>
      <c r="M130" s="524" t="s">
        <v>1148</v>
      </c>
      <c r="N130" s="524" t="s">
        <v>1148</v>
      </c>
      <c r="O130" s="524" t="s">
        <v>1148</v>
      </c>
      <c r="P130" s="525" t="s">
        <v>1251</v>
      </c>
      <c r="Q130" s="525"/>
      <c r="R130" s="525"/>
      <c r="S130" s="525"/>
      <c r="T130" s="525"/>
      <c r="U130" s="525"/>
      <c r="V130" s="525"/>
      <c r="W130" s="525"/>
      <c r="X130" s="525"/>
      <c r="Y130" s="525"/>
      <c r="Z130" s="525"/>
      <c r="AA130" s="525"/>
      <c r="AB130" s="525"/>
      <c r="AC130" s="525"/>
      <c r="AD130" s="546">
        <v>101</v>
      </c>
      <c r="AE130" s="547"/>
      <c r="AF130" s="548"/>
      <c r="AG130" s="549">
        <v>1</v>
      </c>
      <c r="AH130" s="550"/>
      <c r="AI130" s="550"/>
      <c r="AJ130" s="551"/>
      <c r="AK130" s="528">
        <v>12690.599999999999</v>
      </c>
      <c r="AL130" s="529">
        <v>12690.599999999999</v>
      </c>
      <c r="AM130" s="529">
        <v>12690.599999999999</v>
      </c>
      <c r="AN130" s="529">
        <v>12690.599999999999</v>
      </c>
      <c r="AO130" s="529">
        <v>12690.599999999999</v>
      </c>
      <c r="AP130" s="530">
        <v>12690.599999999999</v>
      </c>
      <c r="AQ130" s="531">
        <f t="shared" si="12"/>
        <v>152287.19999999998</v>
      </c>
      <c r="AR130" s="531"/>
      <c r="AS130" s="531"/>
      <c r="AT130" s="531"/>
      <c r="AU130" s="531"/>
      <c r="AV130" s="531"/>
      <c r="AW130" s="531"/>
      <c r="AX130" s="531"/>
      <c r="AY130" s="532"/>
      <c r="AZ130" s="533"/>
      <c r="BA130" s="533"/>
      <c r="BB130" s="533"/>
      <c r="BC130" s="533"/>
      <c r="BD130" s="533"/>
      <c r="BE130" s="533"/>
      <c r="BF130" s="534"/>
      <c r="BG130" s="535">
        <f t="shared" si="8"/>
        <v>2115.0999999999995</v>
      </c>
      <c r="BH130" s="535"/>
      <c r="BI130" s="535"/>
      <c r="BJ130" s="535"/>
      <c r="BK130" s="535"/>
      <c r="BL130" s="535"/>
      <c r="BM130" s="535"/>
      <c r="BN130" s="535"/>
      <c r="BO130" s="536">
        <f t="shared" si="13"/>
        <v>20861.260273972603</v>
      </c>
      <c r="BP130" s="537"/>
      <c r="BQ130" s="537"/>
      <c r="BR130" s="537"/>
      <c r="BS130" s="537"/>
      <c r="BT130" s="537"/>
      <c r="BU130" s="537"/>
      <c r="BV130" s="538"/>
      <c r="BW130" s="535"/>
      <c r="BX130" s="535"/>
      <c r="BY130" s="535"/>
      <c r="BZ130" s="535"/>
      <c r="CA130" s="535"/>
      <c r="CB130" s="535"/>
      <c r="CC130" s="535"/>
      <c r="CD130" s="535"/>
      <c r="CE130" s="535"/>
      <c r="CF130" s="535"/>
      <c r="CG130" s="535"/>
      <c r="CH130" s="535"/>
      <c r="CI130" s="535"/>
      <c r="CJ130" s="535"/>
      <c r="CK130" s="535"/>
      <c r="CL130" s="535"/>
      <c r="CM130" s="535"/>
      <c r="CN130" s="535"/>
      <c r="CO130" s="535"/>
      <c r="CP130" s="535"/>
      <c r="CQ130" s="535"/>
      <c r="CR130" s="535"/>
      <c r="CS130" s="535"/>
      <c r="CT130" s="535"/>
      <c r="CU130" s="535"/>
      <c r="CV130" s="531">
        <f t="shared" si="14"/>
        <v>175263.5602739726</v>
      </c>
      <c r="CW130" s="531"/>
      <c r="CX130" s="531"/>
      <c r="CY130" s="531"/>
      <c r="CZ130" s="531"/>
      <c r="DA130" s="531"/>
      <c r="DB130" s="531"/>
      <c r="DC130" s="531"/>
      <c r="DD130" s="531"/>
      <c r="DE130" s="539"/>
    </row>
    <row r="131" spans="1:109" s="2" customFormat="1" ht="23.25" customHeight="1" x14ac:dyDescent="0.2">
      <c r="A131" s="523" t="s">
        <v>1239</v>
      </c>
      <c r="B131" s="524" t="s">
        <v>1239</v>
      </c>
      <c r="C131" s="524" t="s">
        <v>1239</v>
      </c>
      <c r="D131" s="524" t="s">
        <v>1239</v>
      </c>
      <c r="E131" s="524" t="s">
        <v>1239</v>
      </c>
      <c r="F131" s="524" t="s">
        <v>1239</v>
      </c>
      <c r="G131" s="524" t="s">
        <v>1239</v>
      </c>
      <c r="H131" s="524" t="s">
        <v>1239</v>
      </c>
      <c r="I131" s="524" t="s">
        <v>1239</v>
      </c>
      <c r="J131" s="524" t="s">
        <v>1239</v>
      </c>
      <c r="K131" s="524" t="s">
        <v>1239</v>
      </c>
      <c r="L131" s="524" t="s">
        <v>1239</v>
      </c>
      <c r="M131" s="524" t="s">
        <v>1239</v>
      </c>
      <c r="N131" s="524" t="s">
        <v>1239</v>
      </c>
      <c r="O131" s="524" t="s">
        <v>1239</v>
      </c>
      <c r="P131" s="525" t="s">
        <v>1251</v>
      </c>
      <c r="Q131" s="525"/>
      <c r="R131" s="525"/>
      <c r="S131" s="525"/>
      <c r="T131" s="525"/>
      <c r="U131" s="525"/>
      <c r="V131" s="525"/>
      <c r="W131" s="525"/>
      <c r="X131" s="525"/>
      <c r="Y131" s="525"/>
      <c r="Z131" s="525"/>
      <c r="AA131" s="525"/>
      <c r="AB131" s="525"/>
      <c r="AC131" s="525"/>
      <c r="AD131" s="546">
        <v>101</v>
      </c>
      <c r="AE131" s="547"/>
      <c r="AF131" s="548"/>
      <c r="AG131" s="549">
        <v>1</v>
      </c>
      <c r="AH131" s="550"/>
      <c r="AI131" s="550"/>
      <c r="AJ131" s="551"/>
      <c r="AK131" s="528">
        <v>9600</v>
      </c>
      <c r="AL131" s="529">
        <v>9600</v>
      </c>
      <c r="AM131" s="529">
        <v>9600</v>
      </c>
      <c r="AN131" s="529">
        <v>9600</v>
      </c>
      <c r="AO131" s="529">
        <v>9600</v>
      </c>
      <c r="AP131" s="530">
        <v>9600</v>
      </c>
      <c r="AQ131" s="557">
        <f t="shared" si="12"/>
        <v>115200</v>
      </c>
      <c r="AR131" s="557"/>
      <c r="AS131" s="557"/>
      <c r="AT131" s="557"/>
      <c r="AU131" s="557"/>
      <c r="AV131" s="557"/>
      <c r="AW131" s="557"/>
      <c r="AX131" s="557"/>
      <c r="AY131" s="532"/>
      <c r="AZ131" s="533"/>
      <c r="BA131" s="533"/>
      <c r="BB131" s="533"/>
      <c r="BC131" s="533"/>
      <c r="BD131" s="533"/>
      <c r="BE131" s="533"/>
      <c r="BF131" s="534"/>
      <c r="BG131" s="535">
        <f t="shared" si="8"/>
        <v>1600</v>
      </c>
      <c r="BH131" s="535"/>
      <c r="BI131" s="535"/>
      <c r="BJ131" s="535"/>
      <c r="BK131" s="535"/>
      <c r="BL131" s="535"/>
      <c r="BM131" s="535"/>
      <c r="BN131" s="535"/>
      <c r="BO131" s="536">
        <f t="shared" si="13"/>
        <v>15780.82191780822</v>
      </c>
      <c r="BP131" s="537"/>
      <c r="BQ131" s="537"/>
      <c r="BR131" s="537"/>
      <c r="BS131" s="537"/>
      <c r="BT131" s="537"/>
      <c r="BU131" s="537"/>
      <c r="BV131" s="538"/>
      <c r="BW131" s="556"/>
      <c r="BX131" s="556"/>
      <c r="BY131" s="556"/>
      <c r="BZ131" s="556"/>
      <c r="CA131" s="556"/>
      <c r="CB131" s="556"/>
      <c r="CC131" s="556"/>
      <c r="CD131" s="556"/>
      <c r="CE131" s="556"/>
      <c r="CF131" s="556"/>
      <c r="CG131" s="556"/>
      <c r="CH131" s="556"/>
      <c r="CI131" s="556"/>
      <c r="CJ131" s="556"/>
      <c r="CK131" s="556"/>
      <c r="CL131" s="556"/>
      <c r="CM131" s="556"/>
      <c r="CN131" s="556"/>
      <c r="CO131" s="556"/>
      <c r="CP131" s="556"/>
      <c r="CQ131" s="556"/>
      <c r="CR131" s="556"/>
      <c r="CS131" s="556"/>
      <c r="CT131" s="556"/>
      <c r="CU131" s="556"/>
      <c r="CV131" s="557">
        <f t="shared" si="14"/>
        <v>132580.82191780821</v>
      </c>
      <c r="CW131" s="557"/>
      <c r="CX131" s="557"/>
      <c r="CY131" s="557"/>
      <c r="CZ131" s="557"/>
      <c r="DA131" s="557"/>
      <c r="DB131" s="557"/>
      <c r="DC131" s="557"/>
      <c r="DD131" s="557"/>
      <c r="DE131" s="558"/>
    </row>
    <row r="132" spans="1:109" s="2" customFormat="1" ht="23.25" customHeight="1" x14ac:dyDescent="0.2">
      <c r="A132" s="523" t="s">
        <v>1250</v>
      </c>
      <c r="B132" s="524" t="s">
        <v>1250</v>
      </c>
      <c r="C132" s="524" t="s">
        <v>1250</v>
      </c>
      <c r="D132" s="524" t="s">
        <v>1250</v>
      </c>
      <c r="E132" s="524" t="s">
        <v>1250</v>
      </c>
      <c r="F132" s="524" t="s">
        <v>1250</v>
      </c>
      <c r="G132" s="524" t="s">
        <v>1250</v>
      </c>
      <c r="H132" s="524" t="s">
        <v>1250</v>
      </c>
      <c r="I132" s="524" t="s">
        <v>1250</v>
      </c>
      <c r="J132" s="524" t="s">
        <v>1250</v>
      </c>
      <c r="K132" s="524" t="s">
        <v>1250</v>
      </c>
      <c r="L132" s="524" t="s">
        <v>1250</v>
      </c>
      <c r="M132" s="524" t="s">
        <v>1250</v>
      </c>
      <c r="N132" s="524" t="s">
        <v>1250</v>
      </c>
      <c r="O132" s="524" t="s">
        <v>1250</v>
      </c>
      <c r="P132" s="525" t="s">
        <v>1251</v>
      </c>
      <c r="Q132" s="525"/>
      <c r="R132" s="525"/>
      <c r="S132" s="525"/>
      <c r="T132" s="525"/>
      <c r="U132" s="525"/>
      <c r="V132" s="525"/>
      <c r="W132" s="525"/>
      <c r="X132" s="525"/>
      <c r="Y132" s="525"/>
      <c r="Z132" s="525"/>
      <c r="AA132" s="525"/>
      <c r="AB132" s="525"/>
      <c r="AC132" s="525"/>
      <c r="AD132" s="546">
        <v>101</v>
      </c>
      <c r="AE132" s="547"/>
      <c r="AF132" s="548"/>
      <c r="AG132" s="549">
        <v>1</v>
      </c>
      <c r="AH132" s="550"/>
      <c r="AI132" s="550"/>
      <c r="AJ132" s="551"/>
      <c r="AK132" s="528">
        <v>10845</v>
      </c>
      <c r="AL132" s="529">
        <v>10845</v>
      </c>
      <c r="AM132" s="529">
        <v>10845</v>
      </c>
      <c r="AN132" s="529">
        <v>10845</v>
      </c>
      <c r="AO132" s="529">
        <v>10845</v>
      </c>
      <c r="AP132" s="530">
        <v>10845</v>
      </c>
      <c r="AQ132" s="531">
        <f t="shared" si="12"/>
        <v>130140</v>
      </c>
      <c r="AR132" s="531"/>
      <c r="AS132" s="531"/>
      <c r="AT132" s="531"/>
      <c r="AU132" s="531"/>
      <c r="AV132" s="531"/>
      <c r="AW132" s="531"/>
      <c r="AX132" s="531"/>
      <c r="AY132" s="532"/>
      <c r="AZ132" s="533"/>
      <c r="BA132" s="533"/>
      <c r="BB132" s="533"/>
      <c r="BC132" s="533"/>
      <c r="BD132" s="533"/>
      <c r="BE132" s="533"/>
      <c r="BF132" s="534"/>
      <c r="BG132" s="535">
        <f t="shared" si="8"/>
        <v>1807.5</v>
      </c>
      <c r="BH132" s="535"/>
      <c r="BI132" s="535"/>
      <c r="BJ132" s="535"/>
      <c r="BK132" s="535"/>
      <c r="BL132" s="535"/>
      <c r="BM132" s="535"/>
      <c r="BN132" s="535"/>
      <c r="BO132" s="536">
        <f t="shared" si="13"/>
        <v>17827.39726027397</v>
      </c>
      <c r="BP132" s="537"/>
      <c r="BQ132" s="537"/>
      <c r="BR132" s="537"/>
      <c r="BS132" s="537"/>
      <c r="BT132" s="537"/>
      <c r="BU132" s="537"/>
      <c r="BV132" s="538"/>
      <c r="BW132" s="535"/>
      <c r="BX132" s="535"/>
      <c r="BY132" s="535"/>
      <c r="BZ132" s="535"/>
      <c r="CA132" s="535"/>
      <c r="CB132" s="535"/>
      <c r="CC132" s="535"/>
      <c r="CD132" s="535"/>
      <c r="CE132" s="535"/>
      <c r="CF132" s="535"/>
      <c r="CG132" s="535"/>
      <c r="CH132" s="535"/>
      <c r="CI132" s="535"/>
      <c r="CJ132" s="535"/>
      <c r="CK132" s="535"/>
      <c r="CL132" s="535"/>
      <c r="CM132" s="535"/>
      <c r="CN132" s="535"/>
      <c r="CO132" s="535"/>
      <c r="CP132" s="535"/>
      <c r="CQ132" s="535"/>
      <c r="CR132" s="535"/>
      <c r="CS132" s="535"/>
      <c r="CT132" s="535"/>
      <c r="CU132" s="535"/>
      <c r="CV132" s="531">
        <f t="shared" si="14"/>
        <v>149774.89726027398</v>
      </c>
      <c r="CW132" s="531"/>
      <c r="CX132" s="531"/>
      <c r="CY132" s="531"/>
      <c r="CZ132" s="531"/>
      <c r="DA132" s="531"/>
      <c r="DB132" s="531"/>
      <c r="DC132" s="531"/>
      <c r="DD132" s="531"/>
      <c r="DE132" s="539"/>
    </row>
    <row r="133" spans="1:109" s="2" customFormat="1" ht="23.25" customHeight="1" x14ac:dyDescent="0.2">
      <c r="A133" s="523" t="s">
        <v>1233</v>
      </c>
      <c r="B133" s="524" t="s">
        <v>1233</v>
      </c>
      <c r="C133" s="524" t="s">
        <v>1233</v>
      </c>
      <c r="D133" s="524" t="s">
        <v>1233</v>
      </c>
      <c r="E133" s="524" t="s">
        <v>1233</v>
      </c>
      <c r="F133" s="524" t="s">
        <v>1233</v>
      </c>
      <c r="G133" s="524" t="s">
        <v>1233</v>
      </c>
      <c r="H133" s="524" t="s">
        <v>1233</v>
      </c>
      <c r="I133" s="524" t="s">
        <v>1233</v>
      </c>
      <c r="J133" s="524" t="s">
        <v>1233</v>
      </c>
      <c r="K133" s="524" t="s">
        <v>1233</v>
      </c>
      <c r="L133" s="524" t="s">
        <v>1233</v>
      </c>
      <c r="M133" s="524" t="s">
        <v>1233</v>
      </c>
      <c r="N133" s="524" t="s">
        <v>1233</v>
      </c>
      <c r="O133" s="524" t="s">
        <v>1233</v>
      </c>
      <c r="P133" s="525" t="s">
        <v>1251</v>
      </c>
      <c r="Q133" s="525"/>
      <c r="R133" s="525"/>
      <c r="S133" s="525"/>
      <c r="T133" s="525"/>
      <c r="U133" s="525"/>
      <c r="V133" s="525"/>
      <c r="W133" s="525"/>
      <c r="X133" s="525"/>
      <c r="Y133" s="525"/>
      <c r="Z133" s="525"/>
      <c r="AA133" s="525"/>
      <c r="AB133" s="525"/>
      <c r="AC133" s="525"/>
      <c r="AD133" s="546">
        <v>101</v>
      </c>
      <c r="AE133" s="547"/>
      <c r="AF133" s="548"/>
      <c r="AG133" s="549">
        <v>1</v>
      </c>
      <c r="AH133" s="550"/>
      <c r="AI133" s="550"/>
      <c r="AJ133" s="551"/>
      <c r="AK133" s="528">
        <v>7160.0999999999995</v>
      </c>
      <c r="AL133" s="529">
        <v>7160.0999999999995</v>
      </c>
      <c r="AM133" s="529">
        <v>7160.0999999999995</v>
      </c>
      <c r="AN133" s="529">
        <v>7160.0999999999995</v>
      </c>
      <c r="AO133" s="529">
        <v>7160.0999999999995</v>
      </c>
      <c r="AP133" s="530">
        <v>7160.0999999999995</v>
      </c>
      <c r="AQ133" s="557">
        <f t="shared" si="12"/>
        <v>85921.2</v>
      </c>
      <c r="AR133" s="557"/>
      <c r="AS133" s="557"/>
      <c r="AT133" s="557"/>
      <c r="AU133" s="557"/>
      <c r="AV133" s="557"/>
      <c r="AW133" s="557"/>
      <c r="AX133" s="557"/>
      <c r="AY133" s="532"/>
      <c r="AZ133" s="533"/>
      <c r="BA133" s="533"/>
      <c r="BB133" s="533"/>
      <c r="BC133" s="533"/>
      <c r="BD133" s="533"/>
      <c r="BE133" s="533"/>
      <c r="BF133" s="534"/>
      <c r="BG133" s="535">
        <f t="shared" si="8"/>
        <v>1193.3499999999999</v>
      </c>
      <c r="BH133" s="535"/>
      <c r="BI133" s="535"/>
      <c r="BJ133" s="535"/>
      <c r="BK133" s="535"/>
      <c r="BL133" s="535"/>
      <c r="BM133" s="535"/>
      <c r="BN133" s="535"/>
      <c r="BO133" s="536">
        <f t="shared" si="13"/>
        <v>11770.027397260274</v>
      </c>
      <c r="BP133" s="537"/>
      <c r="BQ133" s="537"/>
      <c r="BR133" s="537"/>
      <c r="BS133" s="537"/>
      <c r="BT133" s="537"/>
      <c r="BU133" s="537"/>
      <c r="BV133" s="538"/>
      <c r="BW133" s="556"/>
      <c r="BX133" s="556"/>
      <c r="BY133" s="556"/>
      <c r="BZ133" s="556"/>
      <c r="CA133" s="556"/>
      <c r="CB133" s="556"/>
      <c r="CC133" s="556"/>
      <c r="CD133" s="556"/>
      <c r="CE133" s="556"/>
      <c r="CF133" s="556"/>
      <c r="CG133" s="556"/>
      <c r="CH133" s="556"/>
      <c r="CI133" s="556"/>
      <c r="CJ133" s="556"/>
      <c r="CK133" s="556"/>
      <c r="CL133" s="556"/>
      <c r="CM133" s="556"/>
      <c r="CN133" s="556"/>
      <c r="CO133" s="556"/>
      <c r="CP133" s="556"/>
      <c r="CQ133" s="556"/>
      <c r="CR133" s="556"/>
      <c r="CS133" s="556"/>
      <c r="CT133" s="556"/>
      <c r="CU133" s="556"/>
      <c r="CV133" s="557">
        <f t="shared" si="14"/>
        <v>98884.577397260276</v>
      </c>
      <c r="CW133" s="557"/>
      <c r="CX133" s="557"/>
      <c r="CY133" s="557"/>
      <c r="CZ133" s="557"/>
      <c r="DA133" s="557"/>
      <c r="DB133" s="557"/>
      <c r="DC133" s="557"/>
      <c r="DD133" s="557"/>
      <c r="DE133" s="558"/>
    </row>
    <row r="134" spans="1:109" s="2" customFormat="1" ht="23.25" customHeight="1" x14ac:dyDescent="0.2">
      <c r="A134" s="523" t="s">
        <v>1142</v>
      </c>
      <c r="B134" s="524" t="s">
        <v>1142</v>
      </c>
      <c r="C134" s="524" t="s">
        <v>1142</v>
      </c>
      <c r="D134" s="524" t="s">
        <v>1142</v>
      </c>
      <c r="E134" s="524" t="s">
        <v>1142</v>
      </c>
      <c r="F134" s="524" t="s">
        <v>1142</v>
      </c>
      <c r="G134" s="524" t="s">
        <v>1142</v>
      </c>
      <c r="H134" s="524" t="s">
        <v>1142</v>
      </c>
      <c r="I134" s="524" t="s">
        <v>1142</v>
      </c>
      <c r="J134" s="524" t="s">
        <v>1142</v>
      </c>
      <c r="K134" s="524" t="s">
        <v>1142</v>
      </c>
      <c r="L134" s="524" t="s">
        <v>1142</v>
      </c>
      <c r="M134" s="524" t="s">
        <v>1142</v>
      </c>
      <c r="N134" s="524" t="s">
        <v>1142</v>
      </c>
      <c r="O134" s="524" t="s">
        <v>1142</v>
      </c>
      <c r="P134" s="525" t="s">
        <v>1251</v>
      </c>
      <c r="Q134" s="525"/>
      <c r="R134" s="525"/>
      <c r="S134" s="525"/>
      <c r="T134" s="525"/>
      <c r="U134" s="525"/>
      <c r="V134" s="525"/>
      <c r="W134" s="525"/>
      <c r="X134" s="525"/>
      <c r="Y134" s="525"/>
      <c r="Z134" s="525"/>
      <c r="AA134" s="525"/>
      <c r="AB134" s="525"/>
      <c r="AC134" s="525"/>
      <c r="AD134" s="546">
        <v>101</v>
      </c>
      <c r="AE134" s="547"/>
      <c r="AF134" s="548"/>
      <c r="AG134" s="549">
        <v>1</v>
      </c>
      <c r="AH134" s="550"/>
      <c r="AI134" s="550"/>
      <c r="AJ134" s="551"/>
      <c r="AK134" s="528">
        <v>6233.7</v>
      </c>
      <c r="AL134" s="529">
        <v>6233.7</v>
      </c>
      <c r="AM134" s="529">
        <v>6233.7</v>
      </c>
      <c r="AN134" s="529">
        <v>6233.7</v>
      </c>
      <c r="AO134" s="529">
        <v>6233.7</v>
      </c>
      <c r="AP134" s="530">
        <v>6233.7</v>
      </c>
      <c r="AQ134" s="531">
        <f t="shared" si="12"/>
        <v>74804.399999999994</v>
      </c>
      <c r="AR134" s="531"/>
      <c r="AS134" s="531"/>
      <c r="AT134" s="531"/>
      <c r="AU134" s="531"/>
      <c r="AV134" s="531"/>
      <c r="AW134" s="531"/>
      <c r="AX134" s="531"/>
      <c r="AY134" s="532"/>
      <c r="AZ134" s="533"/>
      <c r="BA134" s="533"/>
      <c r="BB134" s="533"/>
      <c r="BC134" s="533"/>
      <c r="BD134" s="533"/>
      <c r="BE134" s="533"/>
      <c r="BF134" s="534"/>
      <c r="BG134" s="535">
        <f t="shared" si="8"/>
        <v>1038.95</v>
      </c>
      <c r="BH134" s="535"/>
      <c r="BI134" s="535"/>
      <c r="BJ134" s="535"/>
      <c r="BK134" s="535"/>
      <c r="BL134" s="535"/>
      <c r="BM134" s="535"/>
      <c r="BN134" s="535"/>
      <c r="BO134" s="536">
        <f t="shared" si="13"/>
        <v>10247.17808219178</v>
      </c>
      <c r="BP134" s="537"/>
      <c r="BQ134" s="537"/>
      <c r="BR134" s="537"/>
      <c r="BS134" s="537"/>
      <c r="BT134" s="537"/>
      <c r="BU134" s="537"/>
      <c r="BV134" s="538"/>
      <c r="BW134" s="535"/>
      <c r="BX134" s="535"/>
      <c r="BY134" s="535"/>
      <c r="BZ134" s="535"/>
      <c r="CA134" s="535"/>
      <c r="CB134" s="535"/>
      <c r="CC134" s="535"/>
      <c r="CD134" s="535"/>
      <c r="CE134" s="535"/>
      <c r="CF134" s="535"/>
      <c r="CG134" s="535"/>
      <c r="CH134" s="535"/>
      <c r="CI134" s="535"/>
      <c r="CJ134" s="535"/>
      <c r="CK134" s="535"/>
      <c r="CL134" s="535"/>
      <c r="CM134" s="535"/>
      <c r="CN134" s="535"/>
      <c r="CO134" s="535"/>
      <c r="CP134" s="535"/>
      <c r="CQ134" s="535"/>
      <c r="CR134" s="535"/>
      <c r="CS134" s="535"/>
      <c r="CT134" s="535"/>
      <c r="CU134" s="535"/>
      <c r="CV134" s="531">
        <f t="shared" si="14"/>
        <v>86090.528082191769</v>
      </c>
      <c r="CW134" s="531"/>
      <c r="CX134" s="531"/>
      <c r="CY134" s="531"/>
      <c r="CZ134" s="531"/>
      <c r="DA134" s="531"/>
      <c r="DB134" s="531"/>
      <c r="DC134" s="531"/>
      <c r="DD134" s="531"/>
      <c r="DE134" s="539"/>
    </row>
    <row r="135" spans="1:109" s="2" customFormat="1" ht="23.25" customHeight="1" x14ac:dyDescent="0.2">
      <c r="A135" s="523" t="s">
        <v>1182</v>
      </c>
      <c r="B135" s="524"/>
      <c r="C135" s="524"/>
      <c r="D135" s="524"/>
      <c r="E135" s="524"/>
      <c r="F135" s="524"/>
      <c r="G135" s="524"/>
      <c r="H135" s="524"/>
      <c r="I135" s="524"/>
      <c r="J135" s="524"/>
      <c r="K135" s="524"/>
      <c r="L135" s="524"/>
      <c r="M135" s="524"/>
      <c r="N135" s="524"/>
      <c r="O135" s="524"/>
      <c r="P135" s="525" t="s">
        <v>1251</v>
      </c>
      <c r="Q135" s="525"/>
      <c r="R135" s="525"/>
      <c r="S135" s="525"/>
      <c r="T135" s="525"/>
      <c r="U135" s="525"/>
      <c r="V135" s="525"/>
      <c r="W135" s="525"/>
      <c r="X135" s="525"/>
      <c r="Y135" s="525"/>
      <c r="Z135" s="525"/>
      <c r="AA135" s="525"/>
      <c r="AB135" s="525"/>
      <c r="AC135" s="525"/>
      <c r="AD135" s="546">
        <v>101</v>
      </c>
      <c r="AE135" s="547"/>
      <c r="AF135" s="548"/>
      <c r="AG135" s="549">
        <v>5</v>
      </c>
      <c r="AH135" s="550"/>
      <c r="AI135" s="550"/>
      <c r="AJ135" s="551"/>
      <c r="AK135" s="528">
        <v>6776.7</v>
      </c>
      <c r="AL135" s="529"/>
      <c r="AM135" s="529"/>
      <c r="AN135" s="529"/>
      <c r="AO135" s="529"/>
      <c r="AP135" s="530"/>
      <c r="AQ135" s="557">
        <f t="shared" si="12"/>
        <v>406602</v>
      </c>
      <c r="AR135" s="557"/>
      <c r="AS135" s="557"/>
      <c r="AT135" s="557"/>
      <c r="AU135" s="557"/>
      <c r="AV135" s="557"/>
      <c r="AW135" s="557"/>
      <c r="AX135" s="557"/>
      <c r="AY135" s="532"/>
      <c r="AZ135" s="533"/>
      <c r="BA135" s="533"/>
      <c r="BB135" s="533"/>
      <c r="BC135" s="533"/>
      <c r="BD135" s="533"/>
      <c r="BE135" s="533"/>
      <c r="BF135" s="534"/>
      <c r="BG135" s="535">
        <f t="shared" si="8"/>
        <v>5647.2499999999991</v>
      </c>
      <c r="BH135" s="535"/>
      <c r="BI135" s="535"/>
      <c r="BJ135" s="535"/>
      <c r="BK135" s="535"/>
      <c r="BL135" s="535"/>
      <c r="BM135" s="535"/>
      <c r="BN135" s="535"/>
      <c r="BO135" s="536">
        <f t="shared" si="13"/>
        <v>55698.904109589042</v>
      </c>
      <c r="BP135" s="537"/>
      <c r="BQ135" s="537"/>
      <c r="BR135" s="537"/>
      <c r="BS135" s="537"/>
      <c r="BT135" s="537"/>
      <c r="BU135" s="537"/>
      <c r="BV135" s="538"/>
      <c r="BW135" s="556"/>
      <c r="BX135" s="556"/>
      <c r="BY135" s="556"/>
      <c r="BZ135" s="556"/>
      <c r="CA135" s="556"/>
      <c r="CB135" s="556"/>
      <c r="CC135" s="556"/>
      <c r="CD135" s="556"/>
      <c r="CE135" s="556"/>
      <c r="CF135" s="556"/>
      <c r="CG135" s="556"/>
      <c r="CH135" s="556"/>
      <c r="CI135" s="556"/>
      <c r="CJ135" s="556"/>
      <c r="CK135" s="556"/>
      <c r="CL135" s="556"/>
      <c r="CM135" s="556"/>
      <c r="CN135" s="556"/>
      <c r="CO135" s="556"/>
      <c r="CP135" s="556"/>
      <c r="CQ135" s="556"/>
      <c r="CR135" s="556"/>
      <c r="CS135" s="556"/>
      <c r="CT135" s="556"/>
      <c r="CU135" s="556"/>
      <c r="CV135" s="557">
        <f t="shared" si="14"/>
        <v>467948.15410958906</v>
      </c>
      <c r="CW135" s="557"/>
      <c r="CX135" s="557"/>
      <c r="CY135" s="557"/>
      <c r="CZ135" s="557"/>
      <c r="DA135" s="557"/>
      <c r="DB135" s="557"/>
      <c r="DC135" s="557"/>
      <c r="DD135" s="557"/>
      <c r="DE135" s="558"/>
    </row>
    <row r="136" spans="1:109" s="2" customFormat="1" ht="23.25" customHeight="1" x14ac:dyDescent="0.2">
      <c r="A136" s="523" t="s">
        <v>1252</v>
      </c>
      <c r="B136" s="524"/>
      <c r="C136" s="524"/>
      <c r="D136" s="524"/>
      <c r="E136" s="524"/>
      <c r="F136" s="524"/>
      <c r="G136" s="524"/>
      <c r="H136" s="524"/>
      <c r="I136" s="524"/>
      <c r="J136" s="524"/>
      <c r="K136" s="524"/>
      <c r="L136" s="524"/>
      <c r="M136" s="524"/>
      <c r="N136" s="524"/>
      <c r="O136" s="524"/>
      <c r="P136" s="525" t="s">
        <v>1251</v>
      </c>
      <c r="Q136" s="525"/>
      <c r="R136" s="525"/>
      <c r="S136" s="525"/>
      <c r="T136" s="525"/>
      <c r="U136" s="525"/>
      <c r="V136" s="525"/>
      <c r="W136" s="525"/>
      <c r="X136" s="525"/>
      <c r="Y136" s="525"/>
      <c r="Z136" s="525"/>
      <c r="AA136" s="525"/>
      <c r="AB136" s="525"/>
      <c r="AC136" s="525"/>
      <c r="AD136" s="546">
        <v>101</v>
      </c>
      <c r="AE136" s="547"/>
      <c r="AF136" s="548"/>
      <c r="AG136" s="549">
        <v>1</v>
      </c>
      <c r="AH136" s="550"/>
      <c r="AI136" s="550"/>
      <c r="AJ136" s="551"/>
      <c r="AK136" s="528">
        <v>5637</v>
      </c>
      <c r="AL136" s="529"/>
      <c r="AM136" s="529"/>
      <c r="AN136" s="529"/>
      <c r="AO136" s="529"/>
      <c r="AP136" s="530"/>
      <c r="AQ136" s="531">
        <f t="shared" si="12"/>
        <v>67644</v>
      </c>
      <c r="AR136" s="531"/>
      <c r="AS136" s="531"/>
      <c r="AT136" s="531"/>
      <c r="AU136" s="531"/>
      <c r="AV136" s="531"/>
      <c r="AW136" s="531"/>
      <c r="AX136" s="531"/>
      <c r="AY136" s="532"/>
      <c r="AZ136" s="533"/>
      <c r="BA136" s="533"/>
      <c r="BB136" s="533"/>
      <c r="BC136" s="533"/>
      <c r="BD136" s="533"/>
      <c r="BE136" s="533"/>
      <c r="BF136" s="534"/>
      <c r="BG136" s="535">
        <f t="shared" si="8"/>
        <v>939.5</v>
      </c>
      <c r="BH136" s="535"/>
      <c r="BI136" s="535"/>
      <c r="BJ136" s="535"/>
      <c r="BK136" s="535"/>
      <c r="BL136" s="535"/>
      <c r="BM136" s="535"/>
      <c r="BN136" s="535"/>
      <c r="BO136" s="536">
        <f t="shared" si="13"/>
        <v>9266.301369863013</v>
      </c>
      <c r="BP136" s="537"/>
      <c r="BQ136" s="537"/>
      <c r="BR136" s="537"/>
      <c r="BS136" s="537"/>
      <c r="BT136" s="537"/>
      <c r="BU136" s="537"/>
      <c r="BV136" s="538"/>
      <c r="BW136" s="535"/>
      <c r="BX136" s="535"/>
      <c r="BY136" s="535"/>
      <c r="BZ136" s="535"/>
      <c r="CA136" s="535"/>
      <c r="CB136" s="535"/>
      <c r="CC136" s="535"/>
      <c r="CD136" s="535"/>
      <c r="CE136" s="535"/>
      <c r="CF136" s="535"/>
      <c r="CG136" s="535"/>
      <c r="CH136" s="535"/>
      <c r="CI136" s="535"/>
      <c r="CJ136" s="535"/>
      <c r="CK136" s="535"/>
      <c r="CL136" s="535"/>
      <c r="CM136" s="535"/>
      <c r="CN136" s="535"/>
      <c r="CO136" s="535"/>
      <c r="CP136" s="535"/>
      <c r="CQ136" s="535"/>
      <c r="CR136" s="535"/>
      <c r="CS136" s="535"/>
      <c r="CT136" s="535"/>
      <c r="CU136" s="535"/>
      <c r="CV136" s="531">
        <f t="shared" si="14"/>
        <v>77849.801369863009</v>
      </c>
      <c r="CW136" s="531"/>
      <c r="CX136" s="531"/>
      <c r="CY136" s="531"/>
      <c r="CZ136" s="531"/>
      <c r="DA136" s="531"/>
      <c r="DB136" s="531"/>
      <c r="DC136" s="531"/>
      <c r="DD136" s="531"/>
      <c r="DE136" s="539"/>
    </row>
    <row r="137" spans="1:109" s="2" customFormat="1" ht="23.25" customHeight="1" x14ac:dyDescent="0.2">
      <c r="A137" s="523" t="s">
        <v>1253</v>
      </c>
      <c r="B137" s="524"/>
      <c r="C137" s="524"/>
      <c r="D137" s="524"/>
      <c r="E137" s="524"/>
      <c r="F137" s="524"/>
      <c r="G137" s="524"/>
      <c r="H137" s="524"/>
      <c r="I137" s="524"/>
      <c r="J137" s="524"/>
      <c r="K137" s="524"/>
      <c r="L137" s="524"/>
      <c r="M137" s="524"/>
      <c r="N137" s="524"/>
      <c r="O137" s="524"/>
      <c r="P137" s="525" t="s">
        <v>1251</v>
      </c>
      <c r="Q137" s="525"/>
      <c r="R137" s="525"/>
      <c r="S137" s="525"/>
      <c r="T137" s="525"/>
      <c r="U137" s="525"/>
      <c r="V137" s="525"/>
      <c r="W137" s="525"/>
      <c r="X137" s="525"/>
      <c r="Y137" s="525"/>
      <c r="Z137" s="525"/>
      <c r="AA137" s="525"/>
      <c r="AB137" s="525"/>
      <c r="AC137" s="525"/>
      <c r="AD137" s="546">
        <v>101</v>
      </c>
      <c r="AE137" s="547"/>
      <c r="AF137" s="548"/>
      <c r="AG137" s="549">
        <v>1</v>
      </c>
      <c r="AH137" s="550"/>
      <c r="AI137" s="550"/>
      <c r="AJ137" s="551"/>
      <c r="AK137" s="528">
        <v>4959.6000000000004</v>
      </c>
      <c r="AL137" s="529"/>
      <c r="AM137" s="529"/>
      <c r="AN137" s="529"/>
      <c r="AO137" s="529"/>
      <c r="AP137" s="530"/>
      <c r="AQ137" s="557">
        <f t="shared" si="12"/>
        <v>59515.200000000004</v>
      </c>
      <c r="AR137" s="557"/>
      <c r="AS137" s="557"/>
      <c r="AT137" s="557"/>
      <c r="AU137" s="557"/>
      <c r="AV137" s="557"/>
      <c r="AW137" s="557"/>
      <c r="AX137" s="557"/>
      <c r="AY137" s="532"/>
      <c r="AZ137" s="533"/>
      <c r="BA137" s="533"/>
      <c r="BB137" s="533"/>
      <c r="BC137" s="533"/>
      <c r="BD137" s="533"/>
      <c r="BE137" s="533"/>
      <c r="BF137" s="534"/>
      <c r="BG137" s="535">
        <f t="shared" si="8"/>
        <v>826.60000000000014</v>
      </c>
      <c r="BH137" s="535"/>
      <c r="BI137" s="535"/>
      <c r="BJ137" s="535"/>
      <c r="BK137" s="535"/>
      <c r="BL137" s="535"/>
      <c r="BM137" s="535"/>
      <c r="BN137" s="535"/>
      <c r="BO137" s="536">
        <f t="shared" si="13"/>
        <v>8152.767123287671</v>
      </c>
      <c r="BP137" s="537"/>
      <c r="BQ137" s="537"/>
      <c r="BR137" s="537"/>
      <c r="BS137" s="537"/>
      <c r="BT137" s="537"/>
      <c r="BU137" s="537"/>
      <c r="BV137" s="538"/>
      <c r="BW137" s="556"/>
      <c r="BX137" s="556"/>
      <c r="BY137" s="556"/>
      <c r="BZ137" s="556"/>
      <c r="CA137" s="556"/>
      <c r="CB137" s="556"/>
      <c r="CC137" s="556"/>
      <c r="CD137" s="556"/>
      <c r="CE137" s="556"/>
      <c r="CF137" s="556"/>
      <c r="CG137" s="556"/>
      <c r="CH137" s="556"/>
      <c r="CI137" s="556"/>
      <c r="CJ137" s="556"/>
      <c r="CK137" s="556"/>
      <c r="CL137" s="556"/>
      <c r="CM137" s="556"/>
      <c r="CN137" s="556"/>
      <c r="CO137" s="556"/>
      <c r="CP137" s="556"/>
      <c r="CQ137" s="556"/>
      <c r="CR137" s="556"/>
      <c r="CS137" s="556"/>
      <c r="CT137" s="556"/>
      <c r="CU137" s="556"/>
      <c r="CV137" s="557">
        <f t="shared" si="14"/>
        <v>68494.567123287678</v>
      </c>
      <c r="CW137" s="557"/>
      <c r="CX137" s="557"/>
      <c r="CY137" s="557"/>
      <c r="CZ137" s="557"/>
      <c r="DA137" s="557"/>
      <c r="DB137" s="557"/>
      <c r="DC137" s="557"/>
      <c r="DD137" s="557"/>
      <c r="DE137" s="558"/>
    </row>
    <row r="138" spans="1:109" s="2" customFormat="1" ht="23.25" customHeight="1" x14ac:dyDescent="0.2">
      <c r="A138" s="523" t="s">
        <v>1254</v>
      </c>
      <c r="B138" s="524"/>
      <c r="C138" s="524"/>
      <c r="D138" s="524"/>
      <c r="E138" s="524"/>
      <c r="F138" s="524"/>
      <c r="G138" s="524"/>
      <c r="H138" s="524"/>
      <c r="I138" s="524"/>
      <c r="J138" s="524"/>
      <c r="K138" s="524"/>
      <c r="L138" s="524"/>
      <c r="M138" s="524"/>
      <c r="N138" s="524"/>
      <c r="O138" s="524"/>
      <c r="P138" s="525" t="s">
        <v>1251</v>
      </c>
      <c r="Q138" s="525"/>
      <c r="R138" s="525"/>
      <c r="S138" s="525"/>
      <c r="T138" s="525"/>
      <c r="U138" s="525"/>
      <c r="V138" s="525"/>
      <c r="W138" s="525"/>
      <c r="X138" s="525"/>
      <c r="Y138" s="525"/>
      <c r="Z138" s="525"/>
      <c r="AA138" s="525"/>
      <c r="AB138" s="525"/>
      <c r="AC138" s="525"/>
      <c r="AD138" s="546">
        <v>101</v>
      </c>
      <c r="AE138" s="547"/>
      <c r="AF138" s="548"/>
      <c r="AG138" s="549">
        <v>5</v>
      </c>
      <c r="AH138" s="550"/>
      <c r="AI138" s="550"/>
      <c r="AJ138" s="551"/>
      <c r="AK138" s="528">
        <v>5963.4</v>
      </c>
      <c r="AL138" s="529"/>
      <c r="AM138" s="529"/>
      <c r="AN138" s="529"/>
      <c r="AO138" s="529"/>
      <c r="AP138" s="530"/>
      <c r="AQ138" s="531">
        <f t="shared" si="12"/>
        <v>357804</v>
      </c>
      <c r="AR138" s="531"/>
      <c r="AS138" s="531"/>
      <c r="AT138" s="531"/>
      <c r="AU138" s="531"/>
      <c r="AV138" s="531"/>
      <c r="AW138" s="531"/>
      <c r="AX138" s="531"/>
      <c r="AY138" s="532"/>
      <c r="AZ138" s="533"/>
      <c r="BA138" s="533"/>
      <c r="BB138" s="533"/>
      <c r="BC138" s="533"/>
      <c r="BD138" s="533"/>
      <c r="BE138" s="533"/>
      <c r="BF138" s="534"/>
      <c r="BG138" s="535">
        <f t="shared" si="8"/>
        <v>4969.5</v>
      </c>
      <c r="BH138" s="535"/>
      <c r="BI138" s="535"/>
      <c r="BJ138" s="535"/>
      <c r="BK138" s="535"/>
      <c r="BL138" s="535"/>
      <c r="BM138" s="535"/>
      <c r="BN138" s="535"/>
      <c r="BO138" s="536">
        <f t="shared" si="13"/>
        <v>49014.246575342462</v>
      </c>
      <c r="BP138" s="537"/>
      <c r="BQ138" s="537"/>
      <c r="BR138" s="537"/>
      <c r="BS138" s="537"/>
      <c r="BT138" s="537"/>
      <c r="BU138" s="537"/>
      <c r="BV138" s="538"/>
      <c r="BW138" s="535"/>
      <c r="BX138" s="535"/>
      <c r="BY138" s="535"/>
      <c r="BZ138" s="535"/>
      <c r="CA138" s="535"/>
      <c r="CB138" s="535"/>
      <c r="CC138" s="535"/>
      <c r="CD138" s="535"/>
      <c r="CE138" s="535"/>
      <c r="CF138" s="535"/>
      <c r="CG138" s="535"/>
      <c r="CH138" s="535"/>
      <c r="CI138" s="535"/>
      <c r="CJ138" s="535"/>
      <c r="CK138" s="535"/>
      <c r="CL138" s="535"/>
      <c r="CM138" s="535"/>
      <c r="CN138" s="535"/>
      <c r="CO138" s="535"/>
      <c r="CP138" s="535"/>
      <c r="CQ138" s="535"/>
      <c r="CR138" s="535"/>
      <c r="CS138" s="535"/>
      <c r="CT138" s="535"/>
      <c r="CU138" s="535"/>
      <c r="CV138" s="531">
        <f t="shared" si="14"/>
        <v>411787.74657534249</v>
      </c>
      <c r="CW138" s="531"/>
      <c r="CX138" s="531"/>
      <c r="CY138" s="531"/>
      <c r="CZ138" s="531"/>
      <c r="DA138" s="531"/>
      <c r="DB138" s="531"/>
      <c r="DC138" s="531"/>
      <c r="DD138" s="531"/>
      <c r="DE138" s="539"/>
    </row>
    <row r="139" spans="1:109" s="2" customFormat="1" ht="23.25" customHeight="1" x14ac:dyDescent="0.2">
      <c r="A139" s="523" t="s">
        <v>1255</v>
      </c>
      <c r="B139" s="524"/>
      <c r="C139" s="524"/>
      <c r="D139" s="524"/>
      <c r="E139" s="524"/>
      <c r="F139" s="524"/>
      <c r="G139" s="524"/>
      <c r="H139" s="524"/>
      <c r="I139" s="524"/>
      <c r="J139" s="524"/>
      <c r="K139" s="524"/>
      <c r="L139" s="524"/>
      <c r="M139" s="524"/>
      <c r="N139" s="524"/>
      <c r="O139" s="524"/>
      <c r="P139" s="525" t="s">
        <v>1251</v>
      </c>
      <c r="Q139" s="525"/>
      <c r="R139" s="525"/>
      <c r="S139" s="525"/>
      <c r="T139" s="525"/>
      <c r="U139" s="525"/>
      <c r="V139" s="525"/>
      <c r="W139" s="525"/>
      <c r="X139" s="525"/>
      <c r="Y139" s="525"/>
      <c r="Z139" s="525"/>
      <c r="AA139" s="525"/>
      <c r="AB139" s="525"/>
      <c r="AC139" s="525"/>
      <c r="AD139" s="546">
        <v>101</v>
      </c>
      <c r="AE139" s="547"/>
      <c r="AF139" s="548"/>
      <c r="AG139" s="549">
        <v>4</v>
      </c>
      <c r="AH139" s="550"/>
      <c r="AI139" s="550"/>
      <c r="AJ139" s="551"/>
      <c r="AK139" s="528">
        <v>4878.6000000000004</v>
      </c>
      <c r="AL139" s="529"/>
      <c r="AM139" s="529"/>
      <c r="AN139" s="529"/>
      <c r="AO139" s="529"/>
      <c r="AP139" s="530"/>
      <c r="AQ139" s="557">
        <f t="shared" si="12"/>
        <v>234172.80000000002</v>
      </c>
      <c r="AR139" s="557"/>
      <c r="AS139" s="557"/>
      <c r="AT139" s="557"/>
      <c r="AU139" s="557"/>
      <c r="AV139" s="557"/>
      <c r="AW139" s="557"/>
      <c r="AX139" s="557"/>
      <c r="AY139" s="532"/>
      <c r="AZ139" s="533"/>
      <c r="BA139" s="533"/>
      <c r="BB139" s="533"/>
      <c r="BC139" s="533"/>
      <c r="BD139" s="533"/>
      <c r="BE139" s="533"/>
      <c r="BF139" s="534"/>
      <c r="BG139" s="535">
        <f t="shared" si="8"/>
        <v>3252.4</v>
      </c>
      <c r="BH139" s="535"/>
      <c r="BI139" s="535"/>
      <c r="BJ139" s="535"/>
      <c r="BK139" s="535"/>
      <c r="BL139" s="535"/>
      <c r="BM139" s="535"/>
      <c r="BN139" s="535"/>
      <c r="BO139" s="536">
        <f t="shared" si="13"/>
        <v>32078.465753424662</v>
      </c>
      <c r="BP139" s="537"/>
      <c r="BQ139" s="537"/>
      <c r="BR139" s="537"/>
      <c r="BS139" s="537"/>
      <c r="BT139" s="537"/>
      <c r="BU139" s="537"/>
      <c r="BV139" s="538"/>
      <c r="BW139" s="556"/>
      <c r="BX139" s="556"/>
      <c r="BY139" s="556"/>
      <c r="BZ139" s="556"/>
      <c r="CA139" s="556"/>
      <c r="CB139" s="556"/>
      <c r="CC139" s="556"/>
      <c r="CD139" s="556"/>
      <c r="CE139" s="556"/>
      <c r="CF139" s="556"/>
      <c r="CG139" s="556"/>
      <c r="CH139" s="556"/>
      <c r="CI139" s="556"/>
      <c r="CJ139" s="556"/>
      <c r="CK139" s="556"/>
      <c r="CL139" s="556"/>
      <c r="CM139" s="556"/>
      <c r="CN139" s="556"/>
      <c r="CO139" s="556"/>
      <c r="CP139" s="556"/>
      <c r="CQ139" s="556"/>
      <c r="CR139" s="556"/>
      <c r="CS139" s="556"/>
      <c r="CT139" s="556"/>
      <c r="CU139" s="556"/>
      <c r="CV139" s="557">
        <f t="shared" si="14"/>
        <v>269503.66575342469</v>
      </c>
      <c r="CW139" s="557"/>
      <c r="CX139" s="557"/>
      <c r="CY139" s="557"/>
      <c r="CZ139" s="557"/>
      <c r="DA139" s="557"/>
      <c r="DB139" s="557"/>
      <c r="DC139" s="557"/>
      <c r="DD139" s="557"/>
      <c r="DE139" s="558"/>
    </row>
    <row r="140" spans="1:109" s="2" customFormat="1" ht="23.25" customHeight="1" x14ac:dyDescent="0.2">
      <c r="A140" s="523" t="s">
        <v>1256</v>
      </c>
      <c r="B140" s="524" t="s">
        <v>1256</v>
      </c>
      <c r="C140" s="524" t="s">
        <v>1256</v>
      </c>
      <c r="D140" s="524" t="s">
        <v>1256</v>
      </c>
      <c r="E140" s="524" t="s">
        <v>1256</v>
      </c>
      <c r="F140" s="524" t="s">
        <v>1256</v>
      </c>
      <c r="G140" s="524" t="s">
        <v>1256</v>
      </c>
      <c r="H140" s="524" t="s">
        <v>1256</v>
      </c>
      <c r="I140" s="524" t="s">
        <v>1256</v>
      </c>
      <c r="J140" s="524" t="s">
        <v>1256</v>
      </c>
      <c r="K140" s="524" t="s">
        <v>1256</v>
      </c>
      <c r="L140" s="524" t="s">
        <v>1256</v>
      </c>
      <c r="M140" s="524" t="s">
        <v>1256</v>
      </c>
      <c r="N140" s="524" t="s">
        <v>1256</v>
      </c>
      <c r="O140" s="524" t="s">
        <v>1256</v>
      </c>
      <c r="P140" s="525" t="s">
        <v>1251</v>
      </c>
      <c r="Q140" s="525"/>
      <c r="R140" s="525"/>
      <c r="S140" s="525"/>
      <c r="T140" s="525"/>
      <c r="U140" s="525"/>
      <c r="V140" s="525"/>
      <c r="W140" s="525"/>
      <c r="X140" s="525"/>
      <c r="Y140" s="525"/>
      <c r="Z140" s="525"/>
      <c r="AA140" s="525"/>
      <c r="AB140" s="525"/>
      <c r="AC140" s="525"/>
      <c r="AD140" s="546">
        <v>101</v>
      </c>
      <c r="AE140" s="547"/>
      <c r="AF140" s="548"/>
      <c r="AG140" s="549">
        <v>1</v>
      </c>
      <c r="AH140" s="550"/>
      <c r="AI140" s="550"/>
      <c r="AJ140" s="551"/>
      <c r="AK140" s="528">
        <v>2000.1000000000001</v>
      </c>
      <c r="AL140" s="529">
        <v>2000.1000000000001</v>
      </c>
      <c r="AM140" s="529">
        <v>2000.1000000000001</v>
      </c>
      <c r="AN140" s="529">
        <v>2000.1000000000001</v>
      </c>
      <c r="AO140" s="529">
        <v>2000.1000000000001</v>
      </c>
      <c r="AP140" s="530">
        <v>2000.1000000000001</v>
      </c>
      <c r="AQ140" s="531">
        <f t="shared" si="12"/>
        <v>24001.200000000001</v>
      </c>
      <c r="AR140" s="531"/>
      <c r="AS140" s="531"/>
      <c r="AT140" s="531"/>
      <c r="AU140" s="531"/>
      <c r="AV140" s="531"/>
      <c r="AW140" s="531"/>
      <c r="AX140" s="531"/>
      <c r="AY140" s="532"/>
      <c r="AZ140" s="533"/>
      <c r="BA140" s="533"/>
      <c r="BB140" s="533"/>
      <c r="BC140" s="533"/>
      <c r="BD140" s="533"/>
      <c r="BE140" s="533"/>
      <c r="BF140" s="534"/>
      <c r="BG140" s="535">
        <f t="shared" si="8"/>
        <v>333.35</v>
      </c>
      <c r="BH140" s="535"/>
      <c r="BI140" s="535"/>
      <c r="BJ140" s="535"/>
      <c r="BK140" s="535"/>
      <c r="BL140" s="535"/>
      <c r="BM140" s="535"/>
      <c r="BN140" s="535"/>
      <c r="BO140" s="536">
        <f t="shared" si="13"/>
        <v>3287.8356164383563</v>
      </c>
      <c r="BP140" s="537"/>
      <c r="BQ140" s="537"/>
      <c r="BR140" s="537"/>
      <c r="BS140" s="537"/>
      <c r="BT140" s="537"/>
      <c r="BU140" s="537"/>
      <c r="BV140" s="538"/>
      <c r="BW140" s="535"/>
      <c r="BX140" s="535"/>
      <c r="BY140" s="535"/>
      <c r="BZ140" s="535"/>
      <c r="CA140" s="535"/>
      <c r="CB140" s="535"/>
      <c r="CC140" s="535"/>
      <c r="CD140" s="535"/>
      <c r="CE140" s="535"/>
      <c r="CF140" s="535"/>
      <c r="CG140" s="535"/>
      <c r="CH140" s="535"/>
      <c r="CI140" s="535"/>
      <c r="CJ140" s="535"/>
      <c r="CK140" s="535"/>
      <c r="CL140" s="535"/>
      <c r="CM140" s="535"/>
      <c r="CN140" s="535"/>
      <c r="CO140" s="535"/>
      <c r="CP140" s="535"/>
      <c r="CQ140" s="535"/>
      <c r="CR140" s="535"/>
      <c r="CS140" s="535"/>
      <c r="CT140" s="535"/>
      <c r="CU140" s="535"/>
      <c r="CV140" s="531">
        <f t="shared" si="14"/>
        <v>27622.385616438354</v>
      </c>
      <c r="CW140" s="531"/>
      <c r="CX140" s="531"/>
      <c r="CY140" s="531"/>
      <c r="CZ140" s="531"/>
      <c r="DA140" s="531"/>
      <c r="DB140" s="531"/>
      <c r="DC140" s="531"/>
      <c r="DD140" s="531"/>
      <c r="DE140" s="539"/>
    </row>
    <row r="141" spans="1:109" s="2" customFormat="1" ht="23.25" customHeight="1" x14ac:dyDescent="0.2">
      <c r="A141" s="523" t="s">
        <v>1257</v>
      </c>
      <c r="B141" s="524" t="s">
        <v>1257</v>
      </c>
      <c r="C141" s="524" t="s">
        <v>1257</v>
      </c>
      <c r="D141" s="524" t="s">
        <v>1257</v>
      </c>
      <c r="E141" s="524" t="s">
        <v>1257</v>
      </c>
      <c r="F141" s="524" t="s">
        <v>1257</v>
      </c>
      <c r="G141" s="524" t="s">
        <v>1257</v>
      </c>
      <c r="H141" s="524" t="s">
        <v>1257</v>
      </c>
      <c r="I141" s="524" t="s">
        <v>1257</v>
      </c>
      <c r="J141" s="524" t="s">
        <v>1257</v>
      </c>
      <c r="K141" s="524" t="s">
        <v>1257</v>
      </c>
      <c r="L141" s="524" t="s">
        <v>1257</v>
      </c>
      <c r="M141" s="524" t="s">
        <v>1257</v>
      </c>
      <c r="N141" s="524" t="s">
        <v>1257</v>
      </c>
      <c r="O141" s="524" t="s">
        <v>1257</v>
      </c>
      <c r="P141" s="525" t="s">
        <v>1251</v>
      </c>
      <c r="Q141" s="525"/>
      <c r="R141" s="525"/>
      <c r="S141" s="525"/>
      <c r="T141" s="525"/>
      <c r="U141" s="525"/>
      <c r="V141" s="525"/>
      <c r="W141" s="525"/>
      <c r="X141" s="525"/>
      <c r="Y141" s="525"/>
      <c r="Z141" s="525"/>
      <c r="AA141" s="525"/>
      <c r="AB141" s="525"/>
      <c r="AC141" s="525"/>
      <c r="AD141" s="546">
        <v>101</v>
      </c>
      <c r="AE141" s="547"/>
      <c r="AF141" s="548"/>
      <c r="AG141" s="549">
        <v>1</v>
      </c>
      <c r="AH141" s="550"/>
      <c r="AI141" s="550"/>
      <c r="AJ141" s="551"/>
      <c r="AK141" s="528">
        <v>7044.5999999999995</v>
      </c>
      <c r="AL141" s="529">
        <v>7044.5999999999995</v>
      </c>
      <c r="AM141" s="529">
        <v>7044.5999999999995</v>
      </c>
      <c r="AN141" s="529">
        <v>7044.5999999999995</v>
      </c>
      <c r="AO141" s="529">
        <v>7044.5999999999995</v>
      </c>
      <c r="AP141" s="530">
        <v>7044.5999999999995</v>
      </c>
      <c r="AQ141" s="557">
        <f t="shared" si="12"/>
        <v>84535.2</v>
      </c>
      <c r="AR141" s="557"/>
      <c r="AS141" s="557"/>
      <c r="AT141" s="557"/>
      <c r="AU141" s="557"/>
      <c r="AV141" s="557"/>
      <c r="AW141" s="557"/>
      <c r="AX141" s="557"/>
      <c r="AY141" s="532"/>
      <c r="AZ141" s="533"/>
      <c r="BA141" s="533"/>
      <c r="BB141" s="533"/>
      <c r="BC141" s="533"/>
      <c r="BD141" s="533"/>
      <c r="BE141" s="533"/>
      <c r="BF141" s="534"/>
      <c r="BG141" s="535">
        <f t="shared" si="8"/>
        <v>1174.0999999999999</v>
      </c>
      <c r="BH141" s="535"/>
      <c r="BI141" s="535"/>
      <c r="BJ141" s="535"/>
      <c r="BK141" s="535"/>
      <c r="BL141" s="535"/>
      <c r="BM141" s="535"/>
      <c r="BN141" s="535"/>
      <c r="BO141" s="536">
        <f t="shared" si="13"/>
        <v>11580.164383561643</v>
      </c>
      <c r="BP141" s="537"/>
      <c r="BQ141" s="537"/>
      <c r="BR141" s="537"/>
      <c r="BS141" s="537"/>
      <c r="BT141" s="537"/>
      <c r="BU141" s="537"/>
      <c r="BV141" s="538"/>
      <c r="BW141" s="556"/>
      <c r="BX141" s="556"/>
      <c r="BY141" s="556"/>
      <c r="BZ141" s="556"/>
      <c r="CA141" s="556"/>
      <c r="CB141" s="556"/>
      <c r="CC141" s="556"/>
      <c r="CD141" s="556"/>
      <c r="CE141" s="556"/>
      <c r="CF141" s="556"/>
      <c r="CG141" s="556"/>
      <c r="CH141" s="556"/>
      <c r="CI141" s="556"/>
      <c r="CJ141" s="556"/>
      <c r="CK141" s="556"/>
      <c r="CL141" s="556"/>
      <c r="CM141" s="556"/>
      <c r="CN141" s="556"/>
      <c r="CO141" s="556"/>
      <c r="CP141" s="556"/>
      <c r="CQ141" s="556"/>
      <c r="CR141" s="556"/>
      <c r="CS141" s="556"/>
      <c r="CT141" s="556"/>
      <c r="CU141" s="556"/>
      <c r="CV141" s="557">
        <f t="shared" si="14"/>
        <v>97289.464383561644</v>
      </c>
      <c r="CW141" s="557"/>
      <c r="CX141" s="557"/>
      <c r="CY141" s="557"/>
      <c r="CZ141" s="557"/>
      <c r="DA141" s="557"/>
      <c r="DB141" s="557"/>
      <c r="DC141" s="557"/>
      <c r="DD141" s="557"/>
      <c r="DE141" s="558"/>
    </row>
    <row r="142" spans="1:109" s="2" customFormat="1" ht="23.25" customHeight="1" x14ac:dyDescent="0.2">
      <c r="A142" s="523" t="s">
        <v>1258</v>
      </c>
      <c r="B142" s="524" t="s">
        <v>1258</v>
      </c>
      <c r="C142" s="524" t="s">
        <v>1258</v>
      </c>
      <c r="D142" s="524" t="s">
        <v>1258</v>
      </c>
      <c r="E142" s="524" t="s">
        <v>1258</v>
      </c>
      <c r="F142" s="524" t="s">
        <v>1258</v>
      </c>
      <c r="G142" s="524" t="s">
        <v>1258</v>
      </c>
      <c r="H142" s="524" t="s">
        <v>1258</v>
      </c>
      <c r="I142" s="524" t="s">
        <v>1258</v>
      </c>
      <c r="J142" s="524" t="s">
        <v>1258</v>
      </c>
      <c r="K142" s="524" t="s">
        <v>1258</v>
      </c>
      <c r="L142" s="524" t="s">
        <v>1258</v>
      </c>
      <c r="M142" s="524" t="s">
        <v>1258</v>
      </c>
      <c r="N142" s="524" t="s">
        <v>1258</v>
      </c>
      <c r="O142" s="524" t="s">
        <v>1258</v>
      </c>
      <c r="P142" s="525" t="s">
        <v>1251</v>
      </c>
      <c r="Q142" s="525"/>
      <c r="R142" s="525"/>
      <c r="S142" s="525"/>
      <c r="T142" s="525"/>
      <c r="U142" s="525"/>
      <c r="V142" s="525"/>
      <c r="W142" s="525"/>
      <c r="X142" s="525"/>
      <c r="Y142" s="525"/>
      <c r="Z142" s="525"/>
      <c r="AA142" s="525"/>
      <c r="AB142" s="525"/>
      <c r="AC142" s="525"/>
      <c r="AD142" s="546">
        <v>101</v>
      </c>
      <c r="AE142" s="547"/>
      <c r="AF142" s="548"/>
      <c r="AG142" s="549">
        <v>1</v>
      </c>
      <c r="AH142" s="550"/>
      <c r="AI142" s="550"/>
      <c r="AJ142" s="551"/>
      <c r="AK142" s="528">
        <v>5728.2</v>
      </c>
      <c r="AL142" s="529">
        <v>5728.2</v>
      </c>
      <c r="AM142" s="529">
        <v>5728.2</v>
      </c>
      <c r="AN142" s="529">
        <v>5728.2</v>
      </c>
      <c r="AO142" s="529">
        <v>5728.2</v>
      </c>
      <c r="AP142" s="530">
        <v>5728.2</v>
      </c>
      <c r="AQ142" s="531">
        <f t="shared" si="12"/>
        <v>68738.399999999994</v>
      </c>
      <c r="AR142" s="531"/>
      <c r="AS142" s="531"/>
      <c r="AT142" s="531"/>
      <c r="AU142" s="531"/>
      <c r="AV142" s="531"/>
      <c r="AW142" s="531"/>
      <c r="AX142" s="531"/>
      <c r="AY142" s="532"/>
      <c r="AZ142" s="533"/>
      <c r="BA142" s="533"/>
      <c r="BB142" s="533"/>
      <c r="BC142" s="533"/>
      <c r="BD142" s="533"/>
      <c r="BE142" s="533"/>
      <c r="BF142" s="534"/>
      <c r="BG142" s="535">
        <f t="shared" si="8"/>
        <v>954.7</v>
      </c>
      <c r="BH142" s="535"/>
      <c r="BI142" s="535"/>
      <c r="BJ142" s="535"/>
      <c r="BK142" s="535"/>
      <c r="BL142" s="535"/>
      <c r="BM142" s="535"/>
      <c r="BN142" s="535"/>
      <c r="BO142" s="536">
        <f t="shared" si="13"/>
        <v>9416.2191780821922</v>
      </c>
      <c r="BP142" s="537"/>
      <c r="BQ142" s="537"/>
      <c r="BR142" s="537"/>
      <c r="BS142" s="537"/>
      <c r="BT142" s="537"/>
      <c r="BU142" s="537"/>
      <c r="BV142" s="538"/>
      <c r="BW142" s="535"/>
      <c r="BX142" s="535"/>
      <c r="BY142" s="535"/>
      <c r="BZ142" s="535"/>
      <c r="CA142" s="535"/>
      <c r="CB142" s="535"/>
      <c r="CC142" s="535"/>
      <c r="CD142" s="535"/>
      <c r="CE142" s="535"/>
      <c r="CF142" s="535"/>
      <c r="CG142" s="535"/>
      <c r="CH142" s="535"/>
      <c r="CI142" s="535"/>
      <c r="CJ142" s="535"/>
      <c r="CK142" s="535"/>
      <c r="CL142" s="535"/>
      <c r="CM142" s="535"/>
      <c r="CN142" s="535"/>
      <c r="CO142" s="535"/>
      <c r="CP142" s="535"/>
      <c r="CQ142" s="535"/>
      <c r="CR142" s="535"/>
      <c r="CS142" s="535"/>
      <c r="CT142" s="535"/>
      <c r="CU142" s="535"/>
      <c r="CV142" s="531">
        <f t="shared" si="14"/>
        <v>79109.31917808218</v>
      </c>
      <c r="CW142" s="531"/>
      <c r="CX142" s="531"/>
      <c r="CY142" s="531"/>
      <c r="CZ142" s="531"/>
      <c r="DA142" s="531"/>
      <c r="DB142" s="531"/>
      <c r="DC142" s="531"/>
      <c r="DD142" s="531"/>
      <c r="DE142" s="539"/>
    </row>
    <row r="143" spans="1:109" s="2" customFormat="1" ht="23.25" customHeight="1" x14ac:dyDescent="0.2">
      <c r="A143" s="523" t="s">
        <v>1163</v>
      </c>
      <c r="B143" s="524" t="s">
        <v>1163</v>
      </c>
      <c r="C143" s="524" t="s">
        <v>1163</v>
      </c>
      <c r="D143" s="524" t="s">
        <v>1163</v>
      </c>
      <c r="E143" s="524" t="s">
        <v>1163</v>
      </c>
      <c r="F143" s="524" t="s">
        <v>1163</v>
      </c>
      <c r="G143" s="524" t="s">
        <v>1163</v>
      </c>
      <c r="H143" s="524" t="s">
        <v>1163</v>
      </c>
      <c r="I143" s="524" t="s">
        <v>1163</v>
      </c>
      <c r="J143" s="524" t="s">
        <v>1163</v>
      </c>
      <c r="K143" s="524" t="s">
        <v>1163</v>
      </c>
      <c r="L143" s="524" t="s">
        <v>1163</v>
      </c>
      <c r="M143" s="524" t="s">
        <v>1163</v>
      </c>
      <c r="N143" s="524" t="s">
        <v>1163</v>
      </c>
      <c r="O143" s="524" t="s">
        <v>1163</v>
      </c>
      <c r="P143" s="525" t="s">
        <v>52</v>
      </c>
      <c r="Q143" s="525"/>
      <c r="R143" s="525"/>
      <c r="S143" s="525"/>
      <c r="T143" s="525"/>
      <c r="U143" s="525"/>
      <c r="V143" s="525"/>
      <c r="W143" s="525"/>
      <c r="X143" s="525"/>
      <c r="Y143" s="525"/>
      <c r="Z143" s="525"/>
      <c r="AA143" s="525"/>
      <c r="AB143" s="525"/>
      <c r="AC143" s="525"/>
      <c r="AD143" s="546">
        <v>101</v>
      </c>
      <c r="AE143" s="547"/>
      <c r="AF143" s="548"/>
      <c r="AG143" s="549">
        <v>1</v>
      </c>
      <c r="AH143" s="550"/>
      <c r="AI143" s="550"/>
      <c r="AJ143" s="551"/>
      <c r="AK143" s="528">
        <v>12690.599999999999</v>
      </c>
      <c r="AL143" s="529">
        <v>12690.599999999999</v>
      </c>
      <c r="AM143" s="529">
        <v>12690.599999999999</v>
      </c>
      <c r="AN143" s="529">
        <v>12690.599999999999</v>
      </c>
      <c r="AO143" s="529">
        <v>12690.599999999999</v>
      </c>
      <c r="AP143" s="530">
        <v>12690.599999999999</v>
      </c>
      <c r="AQ143" s="557">
        <f t="shared" si="12"/>
        <v>152287.19999999998</v>
      </c>
      <c r="AR143" s="557"/>
      <c r="AS143" s="557"/>
      <c r="AT143" s="557"/>
      <c r="AU143" s="557"/>
      <c r="AV143" s="557"/>
      <c r="AW143" s="557"/>
      <c r="AX143" s="557"/>
      <c r="AY143" s="532"/>
      <c r="AZ143" s="533"/>
      <c r="BA143" s="533"/>
      <c r="BB143" s="533"/>
      <c r="BC143" s="533"/>
      <c r="BD143" s="533"/>
      <c r="BE143" s="533"/>
      <c r="BF143" s="534"/>
      <c r="BG143" s="535">
        <f t="shared" si="8"/>
        <v>2115.0999999999995</v>
      </c>
      <c r="BH143" s="535"/>
      <c r="BI143" s="535"/>
      <c r="BJ143" s="535"/>
      <c r="BK143" s="535"/>
      <c r="BL143" s="535"/>
      <c r="BM143" s="535"/>
      <c r="BN143" s="535"/>
      <c r="BO143" s="536">
        <f t="shared" si="13"/>
        <v>20861.260273972603</v>
      </c>
      <c r="BP143" s="537"/>
      <c r="BQ143" s="537"/>
      <c r="BR143" s="537"/>
      <c r="BS143" s="537"/>
      <c r="BT143" s="537"/>
      <c r="BU143" s="537"/>
      <c r="BV143" s="538"/>
      <c r="BW143" s="556"/>
      <c r="BX143" s="556"/>
      <c r="BY143" s="556"/>
      <c r="BZ143" s="556"/>
      <c r="CA143" s="556"/>
      <c r="CB143" s="556"/>
      <c r="CC143" s="556"/>
      <c r="CD143" s="556"/>
      <c r="CE143" s="556"/>
      <c r="CF143" s="556"/>
      <c r="CG143" s="556"/>
      <c r="CH143" s="556"/>
      <c r="CI143" s="556"/>
      <c r="CJ143" s="556"/>
      <c r="CK143" s="556"/>
      <c r="CL143" s="556"/>
      <c r="CM143" s="556"/>
      <c r="CN143" s="556"/>
      <c r="CO143" s="556"/>
      <c r="CP143" s="556"/>
      <c r="CQ143" s="556"/>
      <c r="CR143" s="556"/>
      <c r="CS143" s="556"/>
      <c r="CT143" s="556"/>
      <c r="CU143" s="556"/>
      <c r="CV143" s="557">
        <f t="shared" si="14"/>
        <v>175263.5602739726</v>
      </c>
      <c r="CW143" s="557"/>
      <c r="CX143" s="557"/>
      <c r="CY143" s="557"/>
      <c r="CZ143" s="557"/>
      <c r="DA143" s="557"/>
      <c r="DB143" s="557"/>
      <c r="DC143" s="557"/>
      <c r="DD143" s="557"/>
      <c r="DE143" s="558"/>
    </row>
    <row r="144" spans="1:109" s="2" customFormat="1" ht="23.25" customHeight="1" x14ac:dyDescent="0.2">
      <c r="A144" s="523" t="s">
        <v>1239</v>
      </c>
      <c r="B144" s="524" t="s">
        <v>1239</v>
      </c>
      <c r="C144" s="524" t="s">
        <v>1239</v>
      </c>
      <c r="D144" s="524" t="s">
        <v>1239</v>
      </c>
      <c r="E144" s="524" t="s">
        <v>1239</v>
      </c>
      <c r="F144" s="524" t="s">
        <v>1239</v>
      </c>
      <c r="G144" s="524" t="s">
        <v>1239</v>
      </c>
      <c r="H144" s="524" t="s">
        <v>1239</v>
      </c>
      <c r="I144" s="524" t="s">
        <v>1239</v>
      </c>
      <c r="J144" s="524" t="s">
        <v>1239</v>
      </c>
      <c r="K144" s="524" t="s">
        <v>1239</v>
      </c>
      <c r="L144" s="524" t="s">
        <v>1239</v>
      </c>
      <c r="M144" s="524" t="s">
        <v>1239</v>
      </c>
      <c r="N144" s="524" t="s">
        <v>1239</v>
      </c>
      <c r="O144" s="524" t="s">
        <v>1239</v>
      </c>
      <c r="P144" s="525" t="s">
        <v>52</v>
      </c>
      <c r="Q144" s="525"/>
      <c r="R144" s="525"/>
      <c r="S144" s="525"/>
      <c r="T144" s="525"/>
      <c r="U144" s="525"/>
      <c r="V144" s="525"/>
      <c r="W144" s="525"/>
      <c r="X144" s="525"/>
      <c r="Y144" s="525"/>
      <c r="Z144" s="525"/>
      <c r="AA144" s="525"/>
      <c r="AB144" s="525"/>
      <c r="AC144" s="525"/>
      <c r="AD144" s="546">
        <v>101</v>
      </c>
      <c r="AE144" s="547"/>
      <c r="AF144" s="548"/>
      <c r="AG144" s="549">
        <v>1</v>
      </c>
      <c r="AH144" s="550"/>
      <c r="AI144" s="550"/>
      <c r="AJ144" s="551"/>
      <c r="AK144" s="528">
        <v>8131.8</v>
      </c>
      <c r="AL144" s="529">
        <v>8131.8</v>
      </c>
      <c r="AM144" s="529">
        <v>8131.8</v>
      </c>
      <c r="AN144" s="529">
        <v>8131.8</v>
      </c>
      <c r="AO144" s="529">
        <v>8131.8</v>
      </c>
      <c r="AP144" s="530">
        <v>8131.8</v>
      </c>
      <c r="AQ144" s="531">
        <f t="shared" si="12"/>
        <v>97581.6</v>
      </c>
      <c r="AR144" s="531"/>
      <c r="AS144" s="531"/>
      <c r="AT144" s="531"/>
      <c r="AU144" s="531"/>
      <c r="AV144" s="531"/>
      <c r="AW144" s="531"/>
      <c r="AX144" s="531"/>
      <c r="AY144" s="532"/>
      <c r="AZ144" s="533"/>
      <c r="BA144" s="533"/>
      <c r="BB144" s="533"/>
      <c r="BC144" s="533"/>
      <c r="BD144" s="533"/>
      <c r="BE144" s="533"/>
      <c r="BF144" s="534"/>
      <c r="BG144" s="535">
        <f t="shared" si="8"/>
        <v>1355.3</v>
      </c>
      <c r="BH144" s="535"/>
      <c r="BI144" s="535"/>
      <c r="BJ144" s="535"/>
      <c r="BK144" s="535"/>
      <c r="BL144" s="535"/>
      <c r="BM144" s="535"/>
      <c r="BN144" s="535"/>
      <c r="BO144" s="536">
        <f t="shared" si="13"/>
        <v>13367.342465753423</v>
      </c>
      <c r="BP144" s="537"/>
      <c r="BQ144" s="537"/>
      <c r="BR144" s="537"/>
      <c r="BS144" s="537"/>
      <c r="BT144" s="537"/>
      <c r="BU144" s="537"/>
      <c r="BV144" s="538"/>
      <c r="BW144" s="535"/>
      <c r="BX144" s="535"/>
      <c r="BY144" s="535"/>
      <c r="BZ144" s="535"/>
      <c r="CA144" s="535"/>
      <c r="CB144" s="535"/>
      <c r="CC144" s="535"/>
      <c r="CD144" s="535"/>
      <c r="CE144" s="535"/>
      <c r="CF144" s="535"/>
      <c r="CG144" s="535"/>
      <c r="CH144" s="535"/>
      <c r="CI144" s="535"/>
      <c r="CJ144" s="535"/>
      <c r="CK144" s="535"/>
      <c r="CL144" s="535"/>
      <c r="CM144" s="535"/>
      <c r="CN144" s="535"/>
      <c r="CO144" s="535"/>
      <c r="CP144" s="535"/>
      <c r="CQ144" s="535"/>
      <c r="CR144" s="535"/>
      <c r="CS144" s="535"/>
      <c r="CT144" s="535"/>
      <c r="CU144" s="535"/>
      <c r="CV144" s="531">
        <f t="shared" si="14"/>
        <v>112304.24246575343</v>
      </c>
      <c r="CW144" s="531"/>
      <c r="CX144" s="531"/>
      <c r="CY144" s="531"/>
      <c r="CZ144" s="531"/>
      <c r="DA144" s="531"/>
      <c r="DB144" s="531"/>
      <c r="DC144" s="531"/>
      <c r="DD144" s="531"/>
      <c r="DE144" s="539"/>
    </row>
    <row r="145" spans="1:109" s="2" customFormat="1" ht="23.25" customHeight="1" x14ac:dyDescent="0.2">
      <c r="A145" s="523" t="s">
        <v>1259</v>
      </c>
      <c r="B145" s="524" t="s">
        <v>1259</v>
      </c>
      <c r="C145" s="524" t="s">
        <v>1259</v>
      </c>
      <c r="D145" s="524" t="s">
        <v>1259</v>
      </c>
      <c r="E145" s="524" t="s">
        <v>1259</v>
      </c>
      <c r="F145" s="524" t="s">
        <v>1259</v>
      </c>
      <c r="G145" s="524" t="s">
        <v>1259</v>
      </c>
      <c r="H145" s="524" t="s">
        <v>1259</v>
      </c>
      <c r="I145" s="524" t="s">
        <v>1259</v>
      </c>
      <c r="J145" s="524" t="s">
        <v>1259</v>
      </c>
      <c r="K145" s="524" t="s">
        <v>1259</v>
      </c>
      <c r="L145" s="524" t="s">
        <v>1259</v>
      </c>
      <c r="M145" s="524" t="s">
        <v>1259</v>
      </c>
      <c r="N145" s="524" t="s">
        <v>1259</v>
      </c>
      <c r="O145" s="524" t="s">
        <v>1259</v>
      </c>
      <c r="P145" s="525" t="s">
        <v>52</v>
      </c>
      <c r="Q145" s="525"/>
      <c r="R145" s="525"/>
      <c r="S145" s="525"/>
      <c r="T145" s="525"/>
      <c r="U145" s="525"/>
      <c r="V145" s="525"/>
      <c r="W145" s="525"/>
      <c r="X145" s="525"/>
      <c r="Y145" s="525"/>
      <c r="Z145" s="525"/>
      <c r="AA145" s="525"/>
      <c r="AB145" s="525"/>
      <c r="AC145" s="525"/>
      <c r="AD145" s="546">
        <v>101</v>
      </c>
      <c r="AE145" s="547"/>
      <c r="AF145" s="548"/>
      <c r="AG145" s="549">
        <v>1</v>
      </c>
      <c r="AH145" s="550"/>
      <c r="AI145" s="550"/>
      <c r="AJ145" s="551"/>
      <c r="AK145" s="528">
        <v>8715.9</v>
      </c>
      <c r="AL145" s="529">
        <v>8715.9</v>
      </c>
      <c r="AM145" s="529">
        <v>8715.9</v>
      </c>
      <c r="AN145" s="529">
        <v>8715.9</v>
      </c>
      <c r="AO145" s="529">
        <v>8715.9</v>
      </c>
      <c r="AP145" s="530">
        <v>8715.9</v>
      </c>
      <c r="AQ145" s="557">
        <f t="shared" si="12"/>
        <v>104590.79999999999</v>
      </c>
      <c r="AR145" s="557"/>
      <c r="AS145" s="557"/>
      <c r="AT145" s="557"/>
      <c r="AU145" s="557"/>
      <c r="AV145" s="557"/>
      <c r="AW145" s="557"/>
      <c r="AX145" s="557"/>
      <c r="AY145" s="532"/>
      <c r="AZ145" s="533"/>
      <c r="BA145" s="533"/>
      <c r="BB145" s="533"/>
      <c r="BC145" s="533"/>
      <c r="BD145" s="533"/>
      <c r="BE145" s="533"/>
      <c r="BF145" s="534"/>
      <c r="BG145" s="535">
        <f t="shared" si="8"/>
        <v>1452.6499999999999</v>
      </c>
      <c r="BH145" s="535"/>
      <c r="BI145" s="535"/>
      <c r="BJ145" s="535"/>
      <c r="BK145" s="535"/>
      <c r="BL145" s="535"/>
      <c r="BM145" s="535"/>
      <c r="BN145" s="535"/>
      <c r="BO145" s="536">
        <f t="shared" si="13"/>
        <v>14327.506849315065</v>
      </c>
      <c r="BP145" s="537"/>
      <c r="BQ145" s="537"/>
      <c r="BR145" s="537"/>
      <c r="BS145" s="537"/>
      <c r="BT145" s="537"/>
      <c r="BU145" s="537"/>
      <c r="BV145" s="538"/>
      <c r="BW145" s="556"/>
      <c r="BX145" s="556"/>
      <c r="BY145" s="556"/>
      <c r="BZ145" s="556"/>
      <c r="CA145" s="556"/>
      <c r="CB145" s="556"/>
      <c r="CC145" s="556"/>
      <c r="CD145" s="556"/>
      <c r="CE145" s="556"/>
      <c r="CF145" s="556"/>
      <c r="CG145" s="556"/>
      <c r="CH145" s="556"/>
      <c r="CI145" s="556"/>
      <c r="CJ145" s="556"/>
      <c r="CK145" s="556"/>
      <c r="CL145" s="556"/>
      <c r="CM145" s="556"/>
      <c r="CN145" s="556"/>
      <c r="CO145" s="556"/>
      <c r="CP145" s="556"/>
      <c r="CQ145" s="556"/>
      <c r="CR145" s="556"/>
      <c r="CS145" s="556"/>
      <c r="CT145" s="556"/>
      <c r="CU145" s="556"/>
      <c r="CV145" s="557">
        <f t="shared" si="14"/>
        <v>120370.95684931504</v>
      </c>
      <c r="CW145" s="557"/>
      <c r="CX145" s="557"/>
      <c r="CY145" s="557"/>
      <c r="CZ145" s="557"/>
      <c r="DA145" s="557"/>
      <c r="DB145" s="557"/>
      <c r="DC145" s="557"/>
      <c r="DD145" s="557"/>
      <c r="DE145" s="558"/>
    </row>
    <row r="146" spans="1:109" s="2" customFormat="1" ht="23.25" customHeight="1" x14ac:dyDescent="0.2">
      <c r="A146" s="523" t="s">
        <v>1259</v>
      </c>
      <c r="B146" s="524" t="s">
        <v>1259</v>
      </c>
      <c r="C146" s="524" t="s">
        <v>1259</v>
      </c>
      <c r="D146" s="524" t="s">
        <v>1259</v>
      </c>
      <c r="E146" s="524" t="s">
        <v>1259</v>
      </c>
      <c r="F146" s="524" t="s">
        <v>1259</v>
      </c>
      <c r="G146" s="524" t="s">
        <v>1259</v>
      </c>
      <c r="H146" s="524" t="s">
        <v>1259</v>
      </c>
      <c r="I146" s="524" t="s">
        <v>1259</v>
      </c>
      <c r="J146" s="524" t="s">
        <v>1259</v>
      </c>
      <c r="K146" s="524" t="s">
        <v>1259</v>
      </c>
      <c r="L146" s="524" t="s">
        <v>1259</v>
      </c>
      <c r="M146" s="524" t="s">
        <v>1259</v>
      </c>
      <c r="N146" s="524" t="s">
        <v>1259</v>
      </c>
      <c r="O146" s="524" t="s">
        <v>1259</v>
      </c>
      <c r="P146" s="525" t="s">
        <v>52</v>
      </c>
      <c r="Q146" s="525"/>
      <c r="R146" s="525"/>
      <c r="S146" s="525"/>
      <c r="T146" s="525"/>
      <c r="U146" s="525"/>
      <c r="V146" s="525"/>
      <c r="W146" s="525"/>
      <c r="X146" s="525"/>
      <c r="Y146" s="525"/>
      <c r="Z146" s="525"/>
      <c r="AA146" s="525"/>
      <c r="AB146" s="525"/>
      <c r="AC146" s="525"/>
      <c r="AD146" s="546">
        <v>101</v>
      </c>
      <c r="AE146" s="547"/>
      <c r="AF146" s="548"/>
      <c r="AG146" s="549">
        <v>1</v>
      </c>
      <c r="AH146" s="550"/>
      <c r="AI146" s="550"/>
      <c r="AJ146" s="551"/>
      <c r="AK146" s="528">
        <v>8715.9</v>
      </c>
      <c r="AL146" s="529">
        <v>8715.9</v>
      </c>
      <c r="AM146" s="529">
        <v>8715.9</v>
      </c>
      <c r="AN146" s="529">
        <v>8715.9</v>
      </c>
      <c r="AO146" s="529">
        <v>8715.9</v>
      </c>
      <c r="AP146" s="530">
        <v>8715.9</v>
      </c>
      <c r="AQ146" s="531">
        <f t="shared" si="12"/>
        <v>104590.79999999999</v>
      </c>
      <c r="AR146" s="531"/>
      <c r="AS146" s="531"/>
      <c r="AT146" s="531"/>
      <c r="AU146" s="531"/>
      <c r="AV146" s="531"/>
      <c r="AW146" s="531"/>
      <c r="AX146" s="531"/>
      <c r="AY146" s="532"/>
      <c r="AZ146" s="533"/>
      <c r="BA146" s="533"/>
      <c r="BB146" s="533"/>
      <c r="BC146" s="533"/>
      <c r="BD146" s="533"/>
      <c r="BE146" s="533"/>
      <c r="BF146" s="534"/>
      <c r="BG146" s="535">
        <f t="shared" si="8"/>
        <v>1452.6499999999999</v>
      </c>
      <c r="BH146" s="535"/>
      <c r="BI146" s="535"/>
      <c r="BJ146" s="535"/>
      <c r="BK146" s="535"/>
      <c r="BL146" s="535"/>
      <c r="BM146" s="535"/>
      <c r="BN146" s="535"/>
      <c r="BO146" s="536">
        <f t="shared" si="13"/>
        <v>14327.506849315065</v>
      </c>
      <c r="BP146" s="537"/>
      <c r="BQ146" s="537"/>
      <c r="BR146" s="537"/>
      <c r="BS146" s="537"/>
      <c r="BT146" s="537"/>
      <c r="BU146" s="537"/>
      <c r="BV146" s="538"/>
      <c r="BW146" s="535"/>
      <c r="BX146" s="535"/>
      <c r="BY146" s="535"/>
      <c r="BZ146" s="535"/>
      <c r="CA146" s="535"/>
      <c r="CB146" s="535"/>
      <c r="CC146" s="535"/>
      <c r="CD146" s="535"/>
      <c r="CE146" s="535"/>
      <c r="CF146" s="535"/>
      <c r="CG146" s="535"/>
      <c r="CH146" s="535"/>
      <c r="CI146" s="535"/>
      <c r="CJ146" s="535"/>
      <c r="CK146" s="535"/>
      <c r="CL146" s="535"/>
      <c r="CM146" s="535"/>
      <c r="CN146" s="535"/>
      <c r="CO146" s="535"/>
      <c r="CP146" s="535"/>
      <c r="CQ146" s="535"/>
      <c r="CR146" s="535"/>
      <c r="CS146" s="535"/>
      <c r="CT146" s="535"/>
      <c r="CU146" s="535"/>
      <c r="CV146" s="531">
        <f t="shared" si="14"/>
        <v>120370.95684931504</v>
      </c>
      <c r="CW146" s="531"/>
      <c r="CX146" s="531"/>
      <c r="CY146" s="531"/>
      <c r="CZ146" s="531"/>
      <c r="DA146" s="531"/>
      <c r="DB146" s="531"/>
      <c r="DC146" s="531"/>
      <c r="DD146" s="531"/>
      <c r="DE146" s="539"/>
    </row>
    <row r="147" spans="1:109" s="2" customFormat="1" ht="23.25" customHeight="1" x14ac:dyDescent="0.2">
      <c r="A147" s="523" t="s">
        <v>1140</v>
      </c>
      <c r="B147" s="524" t="s">
        <v>1140</v>
      </c>
      <c r="C147" s="524" t="s">
        <v>1140</v>
      </c>
      <c r="D147" s="524" t="s">
        <v>1140</v>
      </c>
      <c r="E147" s="524" t="s">
        <v>1140</v>
      </c>
      <c r="F147" s="524" t="s">
        <v>1140</v>
      </c>
      <c r="G147" s="524" t="s">
        <v>1140</v>
      </c>
      <c r="H147" s="524" t="s">
        <v>1140</v>
      </c>
      <c r="I147" s="524" t="s">
        <v>1140</v>
      </c>
      <c r="J147" s="524" t="s">
        <v>1140</v>
      </c>
      <c r="K147" s="524" t="s">
        <v>1140</v>
      </c>
      <c r="L147" s="524" t="s">
        <v>1140</v>
      </c>
      <c r="M147" s="524" t="s">
        <v>1140</v>
      </c>
      <c r="N147" s="524" t="s">
        <v>1140</v>
      </c>
      <c r="O147" s="524" t="s">
        <v>1140</v>
      </c>
      <c r="P147" s="525" t="s">
        <v>52</v>
      </c>
      <c r="Q147" s="525"/>
      <c r="R147" s="525"/>
      <c r="S147" s="525"/>
      <c r="T147" s="525"/>
      <c r="U147" s="525"/>
      <c r="V147" s="525"/>
      <c r="W147" s="525"/>
      <c r="X147" s="525"/>
      <c r="Y147" s="525"/>
      <c r="Z147" s="525"/>
      <c r="AA147" s="525"/>
      <c r="AB147" s="525"/>
      <c r="AC147" s="525"/>
      <c r="AD147" s="546">
        <v>101</v>
      </c>
      <c r="AE147" s="547"/>
      <c r="AF147" s="548"/>
      <c r="AG147" s="549">
        <v>1</v>
      </c>
      <c r="AH147" s="550"/>
      <c r="AI147" s="550"/>
      <c r="AJ147" s="551"/>
      <c r="AK147" s="528">
        <v>6649.8</v>
      </c>
      <c r="AL147" s="529">
        <v>6649.8</v>
      </c>
      <c r="AM147" s="529">
        <v>6649.8</v>
      </c>
      <c r="AN147" s="529">
        <v>6649.8</v>
      </c>
      <c r="AO147" s="529">
        <v>6649.8</v>
      </c>
      <c r="AP147" s="530">
        <v>6649.8</v>
      </c>
      <c r="AQ147" s="557">
        <f t="shared" si="12"/>
        <v>79797.600000000006</v>
      </c>
      <c r="AR147" s="557"/>
      <c r="AS147" s="557"/>
      <c r="AT147" s="557"/>
      <c r="AU147" s="557"/>
      <c r="AV147" s="557"/>
      <c r="AW147" s="557"/>
      <c r="AX147" s="557"/>
      <c r="AY147" s="532"/>
      <c r="AZ147" s="533"/>
      <c r="BA147" s="533"/>
      <c r="BB147" s="533"/>
      <c r="BC147" s="533"/>
      <c r="BD147" s="533"/>
      <c r="BE147" s="533"/>
      <c r="BF147" s="534"/>
      <c r="BG147" s="535">
        <f t="shared" si="8"/>
        <v>1108.3</v>
      </c>
      <c r="BH147" s="535"/>
      <c r="BI147" s="535"/>
      <c r="BJ147" s="535"/>
      <c r="BK147" s="535"/>
      <c r="BL147" s="535"/>
      <c r="BM147" s="535"/>
      <c r="BN147" s="535"/>
      <c r="BO147" s="536">
        <f t="shared" si="13"/>
        <v>10931.178082191782</v>
      </c>
      <c r="BP147" s="537"/>
      <c r="BQ147" s="537"/>
      <c r="BR147" s="537"/>
      <c r="BS147" s="537"/>
      <c r="BT147" s="537"/>
      <c r="BU147" s="537"/>
      <c r="BV147" s="538"/>
      <c r="BW147" s="556"/>
      <c r="BX147" s="556"/>
      <c r="BY147" s="556"/>
      <c r="BZ147" s="556"/>
      <c r="CA147" s="556"/>
      <c r="CB147" s="556"/>
      <c r="CC147" s="556"/>
      <c r="CD147" s="556"/>
      <c r="CE147" s="556"/>
      <c r="CF147" s="556"/>
      <c r="CG147" s="556"/>
      <c r="CH147" s="556"/>
      <c r="CI147" s="556"/>
      <c r="CJ147" s="556"/>
      <c r="CK147" s="556"/>
      <c r="CL147" s="556"/>
      <c r="CM147" s="556"/>
      <c r="CN147" s="556"/>
      <c r="CO147" s="556"/>
      <c r="CP147" s="556"/>
      <c r="CQ147" s="556"/>
      <c r="CR147" s="556"/>
      <c r="CS147" s="556"/>
      <c r="CT147" s="556"/>
      <c r="CU147" s="556"/>
      <c r="CV147" s="557">
        <f t="shared" si="14"/>
        <v>91837.078082191787</v>
      </c>
      <c r="CW147" s="557"/>
      <c r="CX147" s="557"/>
      <c r="CY147" s="557"/>
      <c r="CZ147" s="557"/>
      <c r="DA147" s="557"/>
      <c r="DB147" s="557"/>
      <c r="DC147" s="557"/>
      <c r="DD147" s="557"/>
      <c r="DE147" s="558"/>
    </row>
    <row r="148" spans="1:109" s="2" customFormat="1" ht="23.25" customHeight="1" x14ac:dyDescent="0.2">
      <c r="A148" s="540" t="s">
        <v>1260</v>
      </c>
      <c r="B148" s="541" t="s">
        <v>1260</v>
      </c>
      <c r="C148" s="541" t="s">
        <v>1260</v>
      </c>
      <c r="D148" s="541" t="s">
        <v>1260</v>
      </c>
      <c r="E148" s="541" t="s">
        <v>1260</v>
      </c>
      <c r="F148" s="541" t="s">
        <v>1260</v>
      </c>
      <c r="G148" s="541" t="s">
        <v>1260</v>
      </c>
      <c r="H148" s="541" t="s">
        <v>1260</v>
      </c>
      <c r="I148" s="541" t="s">
        <v>1260</v>
      </c>
      <c r="J148" s="541" t="s">
        <v>1260</v>
      </c>
      <c r="K148" s="541" t="s">
        <v>1260</v>
      </c>
      <c r="L148" s="541" t="s">
        <v>1260</v>
      </c>
      <c r="M148" s="541" t="s">
        <v>1260</v>
      </c>
      <c r="N148" s="541" t="s">
        <v>1260</v>
      </c>
      <c r="O148" s="542" t="s">
        <v>1260</v>
      </c>
      <c r="P148" s="525" t="s">
        <v>52</v>
      </c>
      <c r="Q148" s="525"/>
      <c r="R148" s="525"/>
      <c r="S148" s="525"/>
      <c r="T148" s="525"/>
      <c r="U148" s="525"/>
      <c r="V148" s="525"/>
      <c r="W148" s="525"/>
      <c r="X148" s="525"/>
      <c r="Y148" s="525"/>
      <c r="Z148" s="525"/>
      <c r="AA148" s="525"/>
      <c r="AB148" s="525"/>
      <c r="AC148" s="525"/>
      <c r="AD148" s="546">
        <v>101</v>
      </c>
      <c r="AE148" s="547"/>
      <c r="AF148" s="548"/>
      <c r="AG148" s="549">
        <v>1</v>
      </c>
      <c r="AH148" s="550"/>
      <c r="AI148" s="550"/>
      <c r="AJ148" s="551"/>
      <c r="AK148" s="528">
        <v>5963.4</v>
      </c>
      <c r="AL148" s="529">
        <v>5963.4</v>
      </c>
      <c r="AM148" s="529">
        <v>5963.4</v>
      </c>
      <c r="AN148" s="529">
        <v>5963.4</v>
      </c>
      <c r="AO148" s="529">
        <v>5963.4</v>
      </c>
      <c r="AP148" s="530">
        <v>5963.4</v>
      </c>
      <c r="AQ148" s="531">
        <f t="shared" si="12"/>
        <v>71560.799999999988</v>
      </c>
      <c r="AR148" s="531"/>
      <c r="AS148" s="531"/>
      <c r="AT148" s="531"/>
      <c r="AU148" s="531"/>
      <c r="AV148" s="531"/>
      <c r="AW148" s="531"/>
      <c r="AX148" s="531"/>
      <c r="AY148" s="532"/>
      <c r="AZ148" s="533"/>
      <c r="BA148" s="533"/>
      <c r="BB148" s="533"/>
      <c r="BC148" s="533"/>
      <c r="BD148" s="533"/>
      <c r="BE148" s="533"/>
      <c r="BF148" s="534"/>
      <c r="BG148" s="535">
        <f t="shared" si="8"/>
        <v>993.9</v>
      </c>
      <c r="BH148" s="535"/>
      <c r="BI148" s="535"/>
      <c r="BJ148" s="535"/>
      <c r="BK148" s="535"/>
      <c r="BL148" s="535"/>
      <c r="BM148" s="535"/>
      <c r="BN148" s="535"/>
      <c r="BO148" s="536">
        <f t="shared" si="13"/>
        <v>9802.8493150684917</v>
      </c>
      <c r="BP148" s="537"/>
      <c r="BQ148" s="537"/>
      <c r="BR148" s="537"/>
      <c r="BS148" s="537"/>
      <c r="BT148" s="537"/>
      <c r="BU148" s="537"/>
      <c r="BV148" s="538"/>
      <c r="BW148" s="535"/>
      <c r="BX148" s="535"/>
      <c r="BY148" s="535"/>
      <c r="BZ148" s="535"/>
      <c r="CA148" s="535"/>
      <c r="CB148" s="535"/>
      <c r="CC148" s="535"/>
      <c r="CD148" s="535"/>
      <c r="CE148" s="535"/>
      <c r="CF148" s="535"/>
      <c r="CG148" s="535"/>
      <c r="CH148" s="535"/>
      <c r="CI148" s="535"/>
      <c r="CJ148" s="535"/>
      <c r="CK148" s="535"/>
      <c r="CL148" s="535"/>
      <c r="CM148" s="535"/>
      <c r="CN148" s="535"/>
      <c r="CO148" s="535"/>
      <c r="CP148" s="535"/>
      <c r="CQ148" s="535"/>
      <c r="CR148" s="535"/>
      <c r="CS148" s="535"/>
      <c r="CT148" s="535"/>
      <c r="CU148" s="535"/>
      <c r="CV148" s="531">
        <f t="shared" si="14"/>
        <v>82357.549315068478</v>
      </c>
      <c r="CW148" s="531"/>
      <c r="CX148" s="531"/>
      <c r="CY148" s="531"/>
      <c r="CZ148" s="531"/>
      <c r="DA148" s="531"/>
      <c r="DB148" s="531"/>
      <c r="DC148" s="531"/>
      <c r="DD148" s="531"/>
      <c r="DE148" s="539"/>
    </row>
    <row r="149" spans="1:109" s="2" customFormat="1" ht="23.25" customHeight="1" x14ac:dyDescent="0.2">
      <c r="A149" s="540" t="s">
        <v>1261</v>
      </c>
      <c r="B149" s="541" t="s">
        <v>1261</v>
      </c>
      <c r="C149" s="541" t="s">
        <v>1261</v>
      </c>
      <c r="D149" s="541" t="s">
        <v>1261</v>
      </c>
      <c r="E149" s="541" t="s">
        <v>1261</v>
      </c>
      <c r="F149" s="541" t="s">
        <v>1261</v>
      </c>
      <c r="G149" s="541" t="s">
        <v>1261</v>
      </c>
      <c r="H149" s="541" t="s">
        <v>1261</v>
      </c>
      <c r="I149" s="541" t="s">
        <v>1261</v>
      </c>
      <c r="J149" s="541" t="s">
        <v>1261</v>
      </c>
      <c r="K149" s="541" t="s">
        <v>1261</v>
      </c>
      <c r="L149" s="541" t="s">
        <v>1261</v>
      </c>
      <c r="M149" s="541" t="s">
        <v>1261</v>
      </c>
      <c r="N149" s="541" t="s">
        <v>1261</v>
      </c>
      <c r="O149" s="542" t="s">
        <v>1261</v>
      </c>
      <c r="P149" s="525" t="s">
        <v>52</v>
      </c>
      <c r="Q149" s="525"/>
      <c r="R149" s="525"/>
      <c r="S149" s="525"/>
      <c r="T149" s="525"/>
      <c r="U149" s="525"/>
      <c r="V149" s="525"/>
      <c r="W149" s="525"/>
      <c r="X149" s="525"/>
      <c r="Y149" s="525"/>
      <c r="Z149" s="525"/>
      <c r="AA149" s="525"/>
      <c r="AB149" s="525"/>
      <c r="AC149" s="525"/>
      <c r="AD149" s="546">
        <v>101</v>
      </c>
      <c r="AE149" s="547"/>
      <c r="AF149" s="548"/>
      <c r="AG149" s="549">
        <v>1</v>
      </c>
      <c r="AH149" s="550"/>
      <c r="AI149" s="550"/>
      <c r="AJ149" s="551"/>
      <c r="AK149" s="528">
        <v>5007.9000000000005</v>
      </c>
      <c r="AL149" s="529">
        <v>5007.9000000000005</v>
      </c>
      <c r="AM149" s="529">
        <v>5007.9000000000005</v>
      </c>
      <c r="AN149" s="529">
        <v>5007.9000000000005</v>
      </c>
      <c r="AO149" s="529">
        <v>5007.9000000000005</v>
      </c>
      <c r="AP149" s="530">
        <v>5007.9000000000005</v>
      </c>
      <c r="AQ149" s="536">
        <f t="shared" ref="AQ149:AQ210" si="15">AG149*AK149*12</f>
        <v>60094.8</v>
      </c>
      <c r="AR149" s="537"/>
      <c r="AS149" s="537"/>
      <c r="AT149" s="537"/>
      <c r="AU149" s="537"/>
      <c r="AV149" s="537"/>
      <c r="AW149" s="537"/>
      <c r="AX149" s="538"/>
      <c r="AY149" s="532"/>
      <c r="AZ149" s="533"/>
      <c r="BA149" s="533"/>
      <c r="BB149" s="533"/>
      <c r="BC149" s="533"/>
      <c r="BD149" s="533"/>
      <c r="BE149" s="533"/>
      <c r="BF149" s="534"/>
      <c r="BG149" s="535">
        <f t="shared" si="8"/>
        <v>834.65000000000009</v>
      </c>
      <c r="BH149" s="535"/>
      <c r="BI149" s="535"/>
      <c r="BJ149" s="535"/>
      <c r="BK149" s="535"/>
      <c r="BL149" s="535"/>
      <c r="BM149" s="535"/>
      <c r="BN149" s="535"/>
      <c r="BO149" s="536">
        <f t="shared" ref="BO149:BO210" si="16">AQ149/365*50</f>
        <v>8232.1643835616451</v>
      </c>
      <c r="BP149" s="537"/>
      <c r="BQ149" s="537"/>
      <c r="BR149" s="537"/>
      <c r="BS149" s="537"/>
      <c r="BT149" s="537"/>
      <c r="BU149" s="537"/>
      <c r="BV149" s="538"/>
      <c r="BW149" s="532"/>
      <c r="BX149" s="533"/>
      <c r="BY149" s="533"/>
      <c r="BZ149" s="533"/>
      <c r="CA149" s="533"/>
      <c r="CB149" s="533"/>
      <c r="CC149" s="533"/>
      <c r="CD149" s="534"/>
      <c r="CE149" s="532"/>
      <c r="CF149" s="533"/>
      <c r="CG149" s="533"/>
      <c r="CH149" s="533"/>
      <c r="CI149" s="533"/>
      <c r="CJ149" s="533"/>
      <c r="CK149" s="533"/>
      <c r="CL149" s="533"/>
      <c r="CM149" s="534"/>
      <c r="CN149" s="532"/>
      <c r="CO149" s="533"/>
      <c r="CP149" s="533"/>
      <c r="CQ149" s="533"/>
      <c r="CR149" s="533"/>
      <c r="CS149" s="533"/>
      <c r="CT149" s="533"/>
      <c r="CU149" s="534"/>
      <c r="CV149" s="536">
        <f t="shared" ref="CV149:CV210" si="17">SUM(AQ149:CU149)</f>
        <v>69161.614383561653</v>
      </c>
      <c r="CW149" s="537"/>
      <c r="CX149" s="537"/>
      <c r="CY149" s="537"/>
      <c r="CZ149" s="537"/>
      <c r="DA149" s="537"/>
      <c r="DB149" s="537"/>
      <c r="DC149" s="537"/>
      <c r="DD149" s="537"/>
      <c r="DE149" s="555"/>
    </row>
    <row r="150" spans="1:109" s="2" customFormat="1" ht="23.25" customHeight="1" x14ac:dyDescent="0.2">
      <c r="A150" s="540" t="s">
        <v>1261</v>
      </c>
      <c r="B150" s="541" t="s">
        <v>1261</v>
      </c>
      <c r="C150" s="541" t="s">
        <v>1261</v>
      </c>
      <c r="D150" s="541" t="s">
        <v>1261</v>
      </c>
      <c r="E150" s="541" t="s">
        <v>1261</v>
      </c>
      <c r="F150" s="541" t="s">
        <v>1261</v>
      </c>
      <c r="G150" s="541" t="s">
        <v>1261</v>
      </c>
      <c r="H150" s="541" t="s">
        <v>1261</v>
      </c>
      <c r="I150" s="541" t="s">
        <v>1261</v>
      </c>
      <c r="J150" s="541" t="s">
        <v>1261</v>
      </c>
      <c r="K150" s="541" t="s">
        <v>1261</v>
      </c>
      <c r="L150" s="541" t="s">
        <v>1261</v>
      </c>
      <c r="M150" s="541" t="s">
        <v>1261</v>
      </c>
      <c r="N150" s="541" t="s">
        <v>1261</v>
      </c>
      <c r="O150" s="542" t="s">
        <v>1261</v>
      </c>
      <c r="P150" s="525" t="s">
        <v>52</v>
      </c>
      <c r="Q150" s="525"/>
      <c r="R150" s="525"/>
      <c r="S150" s="525"/>
      <c r="T150" s="525"/>
      <c r="U150" s="525"/>
      <c r="V150" s="525"/>
      <c r="W150" s="525"/>
      <c r="X150" s="525"/>
      <c r="Y150" s="525"/>
      <c r="Z150" s="525"/>
      <c r="AA150" s="525"/>
      <c r="AB150" s="525"/>
      <c r="AC150" s="525"/>
      <c r="AD150" s="546">
        <v>101</v>
      </c>
      <c r="AE150" s="547"/>
      <c r="AF150" s="548"/>
      <c r="AG150" s="549">
        <v>1</v>
      </c>
      <c r="AH150" s="550"/>
      <c r="AI150" s="550"/>
      <c r="AJ150" s="551"/>
      <c r="AK150" s="528">
        <v>5007.9000000000005</v>
      </c>
      <c r="AL150" s="529">
        <v>5007.9000000000005</v>
      </c>
      <c r="AM150" s="529">
        <v>5007.9000000000005</v>
      </c>
      <c r="AN150" s="529">
        <v>5007.9000000000005</v>
      </c>
      <c r="AO150" s="529">
        <v>5007.9000000000005</v>
      </c>
      <c r="AP150" s="530">
        <v>5007.9000000000005</v>
      </c>
      <c r="AQ150" s="557">
        <f t="shared" si="15"/>
        <v>60094.8</v>
      </c>
      <c r="AR150" s="557"/>
      <c r="AS150" s="557"/>
      <c r="AT150" s="557"/>
      <c r="AU150" s="557"/>
      <c r="AV150" s="557"/>
      <c r="AW150" s="557"/>
      <c r="AX150" s="557"/>
      <c r="AY150" s="532"/>
      <c r="AZ150" s="533"/>
      <c r="BA150" s="533"/>
      <c r="BB150" s="533"/>
      <c r="BC150" s="533"/>
      <c r="BD150" s="533"/>
      <c r="BE150" s="533"/>
      <c r="BF150" s="534"/>
      <c r="BG150" s="535">
        <f t="shared" si="8"/>
        <v>834.65000000000009</v>
      </c>
      <c r="BH150" s="535"/>
      <c r="BI150" s="535"/>
      <c r="BJ150" s="535"/>
      <c r="BK150" s="535"/>
      <c r="BL150" s="535"/>
      <c r="BM150" s="535"/>
      <c r="BN150" s="535"/>
      <c r="BO150" s="536">
        <f t="shared" si="16"/>
        <v>8232.1643835616451</v>
      </c>
      <c r="BP150" s="537"/>
      <c r="BQ150" s="537"/>
      <c r="BR150" s="537"/>
      <c r="BS150" s="537"/>
      <c r="BT150" s="537"/>
      <c r="BU150" s="537"/>
      <c r="BV150" s="538"/>
      <c r="BW150" s="556"/>
      <c r="BX150" s="556"/>
      <c r="BY150" s="556"/>
      <c r="BZ150" s="556"/>
      <c r="CA150" s="556"/>
      <c r="CB150" s="556"/>
      <c r="CC150" s="556"/>
      <c r="CD150" s="556"/>
      <c r="CE150" s="556"/>
      <c r="CF150" s="556"/>
      <c r="CG150" s="556"/>
      <c r="CH150" s="556"/>
      <c r="CI150" s="556"/>
      <c r="CJ150" s="556"/>
      <c r="CK150" s="556"/>
      <c r="CL150" s="556"/>
      <c r="CM150" s="556"/>
      <c r="CN150" s="556"/>
      <c r="CO150" s="556"/>
      <c r="CP150" s="556"/>
      <c r="CQ150" s="556"/>
      <c r="CR150" s="556"/>
      <c r="CS150" s="556"/>
      <c r="CT150" s="556"/>
      <c r="CU150" s="556"/>
      <c r="CV150" s="557">
        <f t="shared" si="17"/>
        <v>69161.614383561653</v>
      </c>
      <c r="CW150" s="557"/>
      <c r="CX150" s="557"/>
      <c r="CY150" s="557"/>
      <c r="CZ150" s="557"/>
      <c r="DA150" s="557"/>
      <c r="DB150" s="557"/>
      <c r="DC150" s="557"/>
      <c r="DD150" s="557"/>
      <c r="DE150" s="558"/>
    </row>
    <row r="151" spans="1:109" s="2" customFormat="1" ht="23.25" customHeight="1" x14ac:dyDescent="0.2">
      <c r="A151" s="523" t="s">
        <v>1261</v>
      </c>
      <c r="B151" s="524" t="s">
        <v>1261</v>
      </c>
      <c r="C151" s="524" t="s">
        <v>1261</v>
      </c>
      <c r="D151" s="524" t="s">
        <v>1261</v>
      </c>
      <c r="E151" s="524" t="s">
        <v>1261</v>
      </c>
      <c r="F151" s="524" t="s">
        <v>1261</v>
      </c>
      <c r="G151" s="524" t="s">
        <v>1261</v>
      </c>
      <c r="H151" s="524" t="s">
        <v>1261</v>
      </c>
      <c r="I151" s="524" t="s">
        <v>1261</v>
      </c>
      <c r="J151" s="524" t="s">
        <v>1261</v>
      </c>
      <c r="K151" s="524" t="s">
        <v>1261</v>
      </c>
      <c r="L151" s="524" t="s">
        <v>1261</v>
      </c>
      <c r="M151" s="524" t="s">
        <v>1261</v>
      </c>
      <c r="N151" s="524" t="s">
        <v>1261</v>
      </c>
      <c r="O151" s="524" t="s">
        <v>1261</v>
      </c>
      <c r="P151" s="525" t="s">
        <v>52</v>
      </c>
      <c r="Q151" s="525"/>
      <c r="R151" s="525"/>
      <c r="S151" s="525"/>
      <c r="T151" s="525"/>
      <c r="U151" s="525"/>
      <c r="V151" s="525"/>
      <c r="W151" s="525"/>
      <c r="X151" s="525"/>
      <c r="Y151" s="525"/>
      <c r="Z151" s="525"/>
      <c r="AA151" s="525"/>
      <c r="AB151" s="525"/>
      <c r="AC151" s="525"/>
      <c r="AD151" s="546">
        <v>101</v>
      </c>
      <c r="AE151" s="547"/>
      <c r="AF151" s="548"/>
      <c r="AG151" s="549">
        <v>1</v>
      </c>
      <c r="AH151" s="550"/>
      <c r="AI151" s="550"/>
      <c r="AJ151" s="551"/>
      <c r="AK151" s="528">
        <v>5007.9000000000005</v>
      </c>
      <c r="AL151" s="529">
        <v>5007.9000000000005</v>
      </c>
      <c r="AM151" s="529">
        <v>5007.9000000000005</v>
      </c>
      <c r="AN151" s="529">
        <v>5007.9000000000005</v>
      </c>
      <c r="AO151" s="529">
        <v>5007.9000000000005</v>
      </c>
      <c r="AP151" s="530">
        <v>5007.9000000000005</v>
      </c>
      <c r="AQ151" s="531">
        <f t="shared" si="15"/>
        <v>60094.8</v>
      </c>
      <c r="AR151" s="531"/>
      <c r="AS151" s="531"/>
      <c r="AT151" s="531"/>
      <c r="AU151" s="531"/>
      <c r="AV151" s="531"/>
      <c r="AW151" s="531"/>
      <c r="AX151" s="531"/>
      <c r="AY151" s="532"/>
      <c r="AZ151" s="533"/>
      <c r="BA151" s="533"/>
      <c r="BB151" s="533"/>
      <c r="BC151" s="533"/>
      <c r="BD151" s="533"/>
      <c r="BE151" s="533"/>
      <c r="BF151" s="534"/>
      <c r="BG151" s="535">
        <f t="shared" ref="BG151:BG208" si="18">AK151/30*5*AG151</f>
        <v>834.65000000000009</v>
      </c>
      <c r="BH151" s="535"/>
      <c r="BI151" s="535"/>
      <c r="BJ151" s="535"/>
      <c r="BK151" s="535"/>
      <c r="BL151" s="535"/>
      <c r="BM151" s="535"/>
      <c r="BN151" s="535"/>
      <c r="BO151" s="536">
        <f t="shared" si="16"/>
        <v>8232.1643835616451</v>
      </c>
      <c r="BP151" s="537"/>
      <c r="BQ151" s="537"/>
      <c r="BR151" s="537"/>
      <c r="BS151" s="537"/>
      <c r="BT151" s="537"/>
      <c r="BU151" s="537"/>
      <c r="BV151" s="538"/>
      <c r="BW151" s="535"/>
      <c r="BX151" s="535"/>
      <c r="BY151" s="535"/>
      <c r="BZ151" s="535"/>
      <c r="CA151" s="535"/>
      <c r="CB151" s="535"/>
      <c r="CC151" s="535"/>
      <c r="CD151" s="535"/>
      <c r="CE151" s="535"/>
      <c r="CF151" s="535"/>
      <c r="CG151" s="535"/>
      <c r="CH151" s="535"/>
      <c r="CI151" s="535"/>
      <c r="CJ151" s="535"/>
      <c r="CK151" s="535"/>
      <c r="CL151" s="535"/>
      <c r="CM151" s="535"/>
      <c r="CN151" s="535"/>
      <c r="CO151" s="535"/>
      <c r="CP151" s="535"/>
      <c r="CQ151" s="535"/>
      <c r="CR151" s="535"/>
      <c r="CS151" s="535"/>
      <c r="CT151" s="535"/>
      <c r="CU151" s="535"/>
      <c r="CV151" s="531">
        <f t="shared" si="17"/>
        <v>69161.614383561653</v>
      </c>
      <c r="CW151" s="531"/>
      <c r="CX151" s="531"/>
      <c r="CY151" s="531"/>
      <c r="CZ151" s="531"/>
      <c r="DA151" s="531"/>
      <c r="DB151" s="531"/>
      <c r="DC151" s="531"/>
      <c r="DD151" s="531"/>
      <c r="DE151" s="539"/>
    </row>
    <row r="152" spans="1:109" s="2" customFormat="1" ht="23.25" customHeight="1" x14ac:dyDescent="0.2">
      <c r="A152" s="523" t="s">
        <v>1261</v>
      </c>
      <c r="B152" s="524" t="s">
        <v>1261</v>
      </c>
      <c r="C152" s="524" t="s">
        <v>1261</v>
      </c>
      <c r="D152" s="524" t="s">
        <v>1261</v>
      </c>
      <c r="E152" s="524" t="s">
        <v>1261</v>
      </c>
      <c r="F152" s="524" t="s">
        <v>1261</v>
      </c>
      <c r="G152" s="524" t="s">
        <v>1261</v>
      </c>
      <c r="H152" s="524" t="s">
        <v>1261</v>
      </c>
      <c r="I152" s="524" t="s">
        <v>1261</v>
      </c>
      <c r="J152" s="524" t="s">
        <v>1261</v>
      </c>
      <c r="K152" s="524" t="s">
        <v>1261</v>
      </c>
      <c r="L152" s="524" t="s">
        <v>1261</v>
      </c>
      <c r="M152" s="524" t="s">
        <v>1261</v>
      </c>
      <c r="N152" s="524" t="s">
        <v>1261</v>
      </c>
      <c r="O152" s="524" t="s">
        <v>1261</v>
      </c>
      <c r="P152" s="525" t="s">
        <v>52</v>
      </c>
      <c r="Q152" s="525"/>
      <c r="R152" s="525"/>
      <c r="S152" s="525"/>
      <c r="T152" s="525"/>
      <c r="U152" s="525"/>
      <c r="V152" s="525"/>
      <c r="W152" s="525"/>
      <c r="X152" s="525"/>
      <c r="Y152" s="525"/>
      <c r="Z152" s="525"/>
      <c r="AA152" s="525"/>
      <c r="AB152" s="525"/>
      <c r="AC152" s="525"/>
      <c r="AD152" s="546">
        <v>101</v>
      </c>
      <c r="AE152" s="547"/>
      <c r="AF152" s="548"/>
      <c r="AG152" s="549">
        <v>1</v>
      </c>
      <c r="AH152" s="550"/>
      <c r="AI152" s="550"/>
      <c r="AJ152" s="551"/>
      <c r="AK152" s="528">
        <v>5007.9000000000005</v>
      </c>
      <c r="AL152" s="529">
        <v>5007.9000000000005</v>
      </c>
      <c r="AM152" s="529">
        <v>5007.9000000000005</v>
      </c>
      <c r="AN152" s="529">
        <v>5007.9000000000005</v>
      </c>
      <c r="AO152" s="529">
        <v>5007.9000000000005</v>
      </c>
      <c r="AP152" s="530">
        <v>5007.9000000000005</v>
      </c>
      <c r="AQ152" s="557">
        <f t="shared" si="15"/>
        <v>60094.8</v>
      </c>
      <c r="AR152" s="557"/>
      <c r="AS152" s="557"/>
      <c r="AT152" s="557"/>
      <c r="AU152" s="557"/>
      <c r="AV152" s="557"/>
      <c r="AW152" s="557"/>
      <c r="AX152" s="557"/>
      <c r="AY152" s="532"/>
      <c r="AZ152" s="533"/>
      <c r="BA152" s="533"/>
      <c r="BB152" s="533"/>
      <c r="BC152" s="533"/>
      <c r="BD152" s="533"/>
      <c r="BE152" s="533"/>
      <c r="BF152" s="534"/>
      <c r="BG152" s="535">
        <f t="shared" si="18"/>
        <v>834.65000000000009</v>
      </c>
      <c r="BH152" s="535"/>
      <c r="BI152" s="535"/>
      <c r="BJ152" s="535"/>
      <c r="BK152" s="535"/>
      <c r="BL152" s="535"/>
      <c r="BM152" s="535"/>
      <c r="BN152" s="535"/>
      <c r="BO152" s="536">
        <f t="shared" si="16"/>
        <v>8232.1643835616451</v>
      </c>
      <c r="BP152" s="537"/>
      <c r="BQ152" s="537"/>
      <c r="BR152" s="537"/>
      <c r="BS152" s="537"/>
      <c r="BT152" s="537"/>
      <c r="BU152" s="537"/>
      <c r="BV152" s="538"/>
      <c r="BW152" s="556"/>
      <c r="BX152" s="556"/>
      <c r="BY152" s="556"/>
      <c r="BZ152" s="556"/>
      <c r="CA152" s="556"/>
      <c r="CB152" s="556"/>
      <c r="CC152" s="556"/>
      <c r="CD152" s="556"/>
      <c r="CE152" s="556"/>
      <c r="CF152" s="556"/>
      <c r="CG152" s="556"/>
      <c r="CH152" s="556"/>
      <c r="CI152" s="556"/>
      <c r="CJ152" s="556"/>
      <c r="CK152" s="556"/>
      <c r="CL152" s="556"/>
      <c r="CM152" s="556"/>
      <c r="CN152" s="556"/>
      <c r="CO152" s="556"/>
      <c r="CP152" s="556"/>
      <c r="CQ152" s="556"/>
      <c r="CR152" s="556"/>
      <c r="CS152" s="556"/>
      <c r="CT152" s="556"/>
      <c r="CU152" s="556"/>
      <c r="CV152" s="557">
        <f t="shared" si="17"/>
        <v>69161.614383561653</v>
      </c>
      <c r="CW152" s="557"/>
      <c r="CX152" s="557"/>
      <c r="CY152" s="557"/>
      <c r="CZ152" s="557"/>
      <c r="DA152" s="557"/>
      <c r="DB152" s="557"/>
      <c r="DC152" s="557"/>
      <c r="DD152" s="557"/>
      <c r="DE152" s="558"/>
    </row>
    <row r="153" spans="1:109" s="2" customFormat="1" ht="23.25" customHeight="1" x14ac:dyDescent="0.2">
      <c r="A153" s="523" t="s">
        <v>1262</v>
      </c>
      <c r="B153" s="524" t="s">
        <v>1262</v>
      </c>
      <c r="C153" s="524" t="s">
        <v>1262</v>
      </c>
      <c r="D153" s="524" t="s">
        <v>1262</v>
      </c>
      <c r="E153" s="524" t="s">
        <v>1262</v>
      </c>
      <c r="F153" s="524" t="s">
        <v>1262</v>
      </c>
      <c r="G153" s="524" t="s">
        <v>1262</v>
      </c>
      <c r="H153" s="524" t="s">
        <v>1262</v>
      </c>
      <c r="I153" s="524" t="s">
        <v>1262</v>
      </c>
      <c r="J153" s="524" t="s">
        <v>1262</v>
      </c>
      <c r="K153" s="524" t="s">
        <v>1262</v>
      </c>
      <c r="L153" s="524" t="s">
        <v>1262</v>
      </c>
      <c r="M153" s="524" t="s">
        <v>1262</v>
      </c>
      <c r="N153" s="524" t="s">
        <v>1262</v>
      </c>
      <c r="O153" s="524" t="s">
        <v>1262</v>
      </c>
      <c r="P153" s="525" t="s">
        <v>52</v>
      </c>
      <c r="Q153" s="525"/>
      <c r="R153" s="525"/>
      <c r="S153" s="525"/>
      <c r="T153" s="525"/>
      <c r="U153" s="525"/>
      <c r="V153" s="525"/>
      <c r="W153" s="525"/>
      <c r="X153" s="525"/>
      <c r="Y153" s="525"/>
      <c r="Z153" s="525"/>
      <c r="AA153" s="525"/>
      <c r="AB153" s="525"/>
      <c r="AC153" s="525"/>
      <c r="AD153" s="546">
        <v>101</v>
      </c>
      <c r="AE153" s="547"/>
      <c r="AF153" s="548"/>
      <c r="AG153" s="549">
        <v>1</v>
      </c>
      <c r="AH153" s="550"/>
      <c r="AI153" s="550"/>
      <c r="AJ153" s="551"/>
      <c r="AK153" s="528">
        <v>4322.4000000000005</v>
      </c>
      <c r="AL153" s="529">
        <v>4322.4000000000005</v>
      </c>
      <c r="AM153" s="529">
        <v>4322.4000000000005</v>
      </c>
      <c r="AN153" s="529">
        <v>4322.4000000000005</v>
      </c>
      <c r="AO153" s="529">
        <v>4322.4000000000005</v>
      </c>
      <c r="AP153" s="530">
        <v>4322.4000000000005</v>
      </c>
      <c r="AQ153" s="531">
        <f t="shared" si="15"/>
        <v>51868.800000000003</v>
      </c>
      <c r="AR153" s="531"/>
      <c r="AS153" s="531"/>
      <c r="AT153" s="531"/>
      <c r="AU153" s="531"/>
      <c r="AV153" s="531"/>
      <c r="AW153" s="531"/>
      <c r="AX153" s="531"/>
      <c r="AY153" s="532"/>
      <c r="AZ153" s="533"/>
      <c r="BA153" s="533"/>
      <c r="BB153" s="533"/>
      <c r="BC153" s="533"/>
      <c r="BD153" s="533"/>
      <c r="BE153" s="533"/>
      <c r="BF153" s="534"/>
      <c r="BG153" s="535">
        <f t="shared" si="18"/>
        <v>720.40000000000009</v>
      </c>
      <c r="BH153" s="535"/>
      <c r="BI153" s="535"/>
      <c r="BJ153" s="535"/>
      <c r="BK153" s="535"/>
      <c r="BL153" s="535"/>
      <c r="BM153" s="535"/>
      <c r="BN153" s="535"/>
      <c r="BO153" s="536">
        <f t="shared" si="16"/>
        <v>7105.3150684931506</v>
      </c>
      <c r="BP153" s="537"/>
      <c r="BQ153" s="537"/>
      <c r="BR153" s="537"/>
      <c r="BS153" s="537"/>
      <c r="BT153" s="537"/>
      <c r="BU153" s="537"/>
      <c r="BV153" s="538"/>
      <c r="BW153" s="535"/>
      <c r="BX153" s="535"/>
      <c r="BY153" s="535"/>
      <c r="BZ153" s="535"/>
      <c r="CA153" s="535"/>
      <c r="CB153" s="535"/>
      <c r="CC153" s="535"/>
      <c r="CD153" s="535"/>
      <c r="CE153" s="535"/>
      <c r="CF153" s="535"/>
      <c r="CG153" s="535"/>
      <c r="CH153" s="535"/>
      <c r="CI153" s="535"/>
      <c r="CJ153" s="535"/>
      <c r="CK153" s="535"/>
      <c r="CL153" s="535"/>
      <c r="CM153" s="535"/>
      <c r="CN153" s="535"/>
      <c r="CO153" s="535"/>
      <c r="CP153" s="535"/>
      <c r="CQ153" s="535"/>
      <c r="CR153" s="535"/>
      <c r="CS153" s="535"/>
      <c r="CT153" s="535"/>
      <c r="CU153" s="535"/>
      <c r="CV153" s="531">
        <f t="shared" si="17"/>
        <v>59694.515068493158</v>
      </c>
      <c r="CW153" s="531"/>
      <c r="CX153" s="531"/>
      <c r="CY153" s="531"/>
      <c r="CZ153" s="531"/>
      <c r="DA153" s="531"/>
      <c r="DB153" s="531"/>
      <c r="DC153" s="531"/>
      <c r="DD153" s="531"/>
      <c r="DE153" s="539"/>
    </row>
    <row r="154" spans="1:109" s="2" customFormat="1" ht="23.25" customHeight="1" x14ac:dyDescent="0.2">
      <c r="A154" s="523" t="s">
        <v>1192</v>
      </c>
      <c r="B154" s="524" t="s">
        <v>1192</v>
      </c>
      <c r="C154" s="524" t="s">
        <v>1192</v>
      </c>
      <c r="D154" s="524" t="s">
        <v>1192</v>
      </c>
      <c r="E154" s="524" t="s">
        <v>1192</v>
      </c>
      <c r="F154" s="524" t="s">
        <v>1192</v>
      </c>
      <c r="G154" s="524" t="s">
        <v>1192</v>
      </c>
      <c r="H154" s="524" t="s">
        <v>1192</v>
      </c>
      <c r="I154" s="524" t="s">
        <v>1192</v>
      </c>
      <c r="J154" s="524" t="s">
        <v>1192</v>
      </c>
      <c r="K154" s="524" t="s">
        <v>1192</v>
      </c>
      <c r="L154" s="524" t="s">
        <v>1192</v>
      </c>
      <c r="M154" s="524" t="s">
        <v>1192</v>
      </c>
      <c r="N154" s="524" t="s">
        <v>1192</v>
      </c>
      <c r="O154" s="524" t="s">
        <v>1192</v>
      </c>
      <c r="P154" s="525" t="s">
        <v>52</v>
      </c>
      <c r="Q154" s="525"/>
      <c r="R154" s="525"/>
      <c r="S154" s="525"/>
      <c r="T154" s="525"/>
      <c r="U154" s="525"/>
      <c r="V154" s="525"/>
      <c r="W154" s="525"/>
      <c r="X154" s="525"/>
      <c r="Y154" s="525"/>
      <c r="Z154" s="525"/>
      <c r="AA154" s="525"/>
      <c r="AB154" s="525"/>
      <c r="AC154" s="525"/>
      <c r="AD154" s="546">
        <v>101</v>
      </c>
      <c r="AE154" s="547"/>
      <c r="AF154" s="548"/>
      <c r="AG154" s="549">
        <v>1</v>
      </c>
      <c r="AH154" s="550"/>
      <c r="AI154" s="550"/>
      <c r="AJ154" s="551"/>
      <c r="AK154" s="528">
        <v>6579.5999999999995</v>
      </c>
      <c r="AL154" s="529">
        <v>6579.5999999999995</v>
      </c>
      <c r="AM154" s="529">
        <v>6579.5999999999995</v>
      </c>
      <c r="AN154" s="529">
        <v>6579.5999999999995</v>
      </c>
      <c r="AO154" s="529">
        <v>6579.5999999999995</v>
      </c>
      <c r="AP154" s="530">
        <v>6579.5999999999995</v>
      </c>
      <c r="AQ154" s="557">
        <f t="shared" si="15"/>
        <v>78955.199999999997</v>
      </c>
      <c r="AR154" s="557"/>
      <c r="AS154" s="557"/>
      <c r="AT154" s="557"/>
      <c r="AU154" s="557"/>
      <c r="AV154" s="557"/>
      <c r="AW154" s="557"/>
      <c r="AX154" s="557"/>
      <c r="AY154" s="532"/>
      <c r="AZ154" s="533"/>
      <c r="BA154" s="533"/>
      <c r="BB154" s="533"/>
      <c r="BC154" s="533"/>
      <c r="BD154" s="533"/>
      <c r="BE154" s="533"/>
      <c r="BF154" s="534"/>
      <c r="BG154" s="535">
        <f t="shared" si="18"/>
        <v>1096.5999999999999</v>
      </c>
      <c r="BH154" s="535"/>
      <c r="BI154" s="535"/>
      <c r="BJ154" s="535"/>
      <c r="BK154" s="535"/>
      <c r="BL154" s="535"/>
      <c r="BM154" s="535"/>
      <c r="BN154" s="535"/>
      <c r="BO154" s="536">
        <f t="shared" si="16"/>
        <v>10815.780821917808</v>
      </c>
      <c r="BP154" s="537"/>
      <c r="BQ154" s="537"/>
      <c r="BR154" s="537"/>
      <c r="BS154" s="537"/>
      <c r="BT154" s="537"/>
      <c r="BU154" s="537"/>
      <c r="BV154" s="538"/>
      <c r="BW154" s="556"/>
      <c r="BX154" s="556"/>
      <c r="BY154" s="556"/>
      <c r="BZ154" s="556"/>
      <c r="CA154" s="556"/>
      <c r="CB154" s="556"/>
      <c r="CC154" s="556"/>
      <c r="CD154" s="556"/>
      <c r="CE154" s="556"/>
      <c r="CF154" s="556"/>
      <c r="CG154" s="556"/>
      <c r="CH154" s="556"/>
      <c r="CI154" s="556"/>
      <c r="CJ154" s="556"/>
      <c r="CK154" s="556"/>
      <c r="CL154" s="556"/>
      <c r="CM154" s="556"/>
      <c r="CN154" s="556"/>
      <c r="CO154" s="556"/>
      <c r="CP154" s="556"/>
      <c r="CQ154" s="556"/>
      <c r="CR154" s="556"/>
      <c r="CS154" s="556"/>
      <c r="CT154" s="556"/>
      <c r="CU154" s="556"/>
      <c r="CV154" s="557">
        <f t="shared" si="17"/>
        <v>90867.580821917814</v>
      </c>
      <c r="CW154" s="557"/>
      <c r="CX154" s="557"/>
      <c r="CY154" s="557"/>
      <c r="CZ154" s="557"/>
      <c r="DA154" s="557"/>
      <c r="DB154" s="557"/>
      <c r="DC154" s="557"/>
      <c r="DD154" s="557"/>
      <c r="DE154" s="558"/>
    </row>
    <row r="155" spans="1:109" s="2" customFormat="1" ht="23.25" customHeight="1" x14ac:dyDescent="0.2">
      <c r="A155" s="540" t="s">
        <v>1193</v>
      </c>
      <c r="B155" s="541" t="s">
        <v>1193</v>
      </c>
      <c r="C155" s="541" t="s">
        <v>1193</v>
      </c>
      <c r="D155" s="541" t="s">
        <v>1193</v>
      </c>
      <c r="E155" s="541" t="s">
        <v>1193</v>
      </c>
      <c r="F155" s="541" t="s">
        <v>1193</v>
      </c>
      <c r="G155" s="541" t="s">
        <v>1193</v>
      </c>
      <c r="H155" s="541" t="s">
        <v>1193</v>
      </c>
      <c r="I155" s="541" t="s">
        <v>1193</v>
      </c>
      <c r="J155" s="541" t="s">
        <v>1193</v>
      </c>
      <c r="K155" s="541" t="s">
        <v>1193</v>
      </c>
      <c r="L155" s="541" t="s">
        <v>1193</v>
      </c>
      <c r="M155" s="541" t="s">
        <v>1193</v>
      </c>
      <c r="N155" s="541" t="s">
        <v>1193</v>
      </c>
      <c r="O155" s="542" t="s">
        <v>1193</v>
      </c>
      <c r="P155" s="525" t="s">
        <v>52</v>
      </c>
      <c r="Q155" s="525"/>
      <c r="R155" s="525"/>
      <c r="S155" s="525"/>
      <c r="T155" s="525"/>
      <c r="U155" s="525"/>
      <c r="V155" s="525"/>
      <c r="W155" s="525"/>
      <c r="X155" s="525"/>
      <c r="Y155" s="525"/>
      <c r="Z155" s="525"/>
      <c r="AA155" s="525"/>
      <c r="AB155" s="525"/>
      <c r="AC155" s="525"/>
      <c r="AD155" s="546">
        <v>101</v>
      </c>
      <c r="AE155" s="547"/>
      <c r="AF155" s="548"/>
      <c r="AG155" s="549">
        <v>4</v>
      </c>
      <c r="AH155" s="550"/>
      <c r="AI155" s="550"/>
      <c r="AJ155" s="551"/>
      <c r="AK155" s="528">
        <v>6303.6</v>
      </c>
      <c r="AL155" s="529">
        <v>6303.6</v>
      </c>
      <c r="AM155" s="529">
        <v>6303.6</v>
      </c>
      <c r="AN155" s="529">
        <v>6303.6</v>
      </c>
      <c r="AO155" s="529">
        <v>6303.6</v>
      </c>
      <c r="AP155" s="530">
        <v>6303.6</v>
      </c>
      <c r="AQ155" s="531">
        <f t="shared" si="15"/>
        <v>302572.80000000005</v>
      </c>
      <c r="AR155" s="531"/>
      <c r="AS155" s="531"/>
      <c r="AT155" s="531"/>
      <c r="AU155" s="531"/>
      <c r="AV155" s="531"/>
      <c r="AW155" s="531"/>
      <c r="AX155" s="531"/>
      <c r="AY155" s="532"/>
      <c r="AZ155" s="533"/>
      <c r="BA155" s="533"/>
      <c r="BB155" s="533"/>
      <c r="BC155" s="533"/>
      <c r="BD155" s="533"/>
      <c r="BE155" s="533"/>
      <c r="BF155" s="534"/>
      <c r="BG155" s="535">
        <f t="shared" si="18"/>
        <v>4202.3999999999996</v>
      </c>
      <c r="BH155" s="535"/>
      <c r="BI155" s="535"/>
      <c r="BJ155" s="535"/>
      <c r="BK155" s="535"/>
      <c r="BL155" s="535"/>
      <c r="BM155" s="535"/>
      <c r="BN155" s="535"/>
      <c r="BO155" s="536">
        <f t="shared" si="16"/>
        <v>41448.32876712329</v>
      </c>
      <c r="BP155" s="537"/>
      <c r="BQ155" s="537"/>
      <c r="BR155" s="537"/>
      <c r="BS155" s="537"/>
      <c r="BT155" s="537"/>
      <c r="BU155" s="537"/>
      <c r="BV155" s="538"/>
      <c r="BW155" s="535"/>
      <c r="BX155" s="535"/>
      <c r="BY155" s="535"/>
      <c r="BZ155" s="535"/>
      <c r="CA155" s="535"/>
      <c r="CB155" s="535"/>
      <c r="CC155" s="535"/>
      <c r="CD155" s="535"/>
      <c r="CE155" s="535"/>
      <c r="CF155" s="535"/>
      <c r="CG155" s="535"/>
      <c r="CH155" s="535"/>
      <c r="CI155" s="535"/>
      <c r="CJ155" s="535"/>
      <c r="CK155" s="535"/>
      <c r="CL155" s="535"/>
      <c r="CM155" s="535"/>
      <c r="CN155" s="535"/>
      <c r="CO155" s="535"/>
      <c r="CP155" s="535"/>
      <c r="CQ155" s="535"/>
      <c r="CR155" s="535"/>
      <c r="CS155" s="535"/>
      <c r="CT155" s="535"/>
      <c r="CU155" s="535"/>
      <c r="CV155" s="531">
        <f t="shared" si="17"/>
        <v>348223.52876712335</v>
      </c>
      <c r="CW155" s="531"/>
      <c r="CX155" s="531"/>
      <c r="CY155" s="531"/>
      <c r="CZ155" s="531"/>
      <c r="DA155" s="531"/>
      <c r="DB155" s="531"/>
      <c r="DC155" s="531"/>
      <c r="DD155" s="531"/>
      <c r="DE155" s="539"/>
    </row>
    <row r="156" spans="1:109" s="2" customFormat="1" ht="23.25" customHeight="1" x14ac:dyDescent="0.2">
      <c r="A156" s="523" t="s">
        <v>1263</v>
      </c>
      <c r="B156" s="524" t="s">
        <v>1263</v>
      </c>
      <c r="C156" s="524" t="s">
        <v>1263</v>
      </c>
      <c r="D156" s="524" t="s">
        <v>1263</v>
      </c>
      <c r="E156" s="524" t="s">
        <v>1263</v>
      </c>
      <c r="F156" s="524" t="s">
        <v>1263</v>
      </c>
      <c r="G156" s="524" t="s">
        <v>1263</v>
      </c>
      <c r="H156" s="524" t="s">
        <v>1263</v>
      </c>
      <c r="I156" s="524" t="s">
        <v>1263</v>
      </c>
      <c r="J156" s="524" t="s">
        <v>1263</v>
      </c>
      <c r="K156" s="524" t="s">
        <v>1263</v>
      </c>
      <c r="L156" s="524" t="s">
        <v>1263</v>
      </c>
      <c r="M156" s="524" t="s">
        <v>1263</v>
      </c>
      <c r="N156" s="524" t="s">
        <v>1263</v>
      </c>
      <c r="O156" s="524" t="s">
        <v>1263</v>
      </c>
      <c r="P156" s="525" t="s">
        <v>52</v>
      </c>
      <c r="Q156" s="525"/>
      <c r="R156" s="525"/>
      <c r="S156" s="525"/>
      <c r="T156" s="525"/>
      <c r="U156" s="525"/>
      <c r="V156" s="525"/>
      <c r="W156" s="525"/>
      <c r="X156" s="525"/>
      <c r="Y156" s="525"/>
      <c r="Z156" s="525"/>
      <c r="AA156" s="525"/>
      <c r="AB156" s="525"/>
      <c r="AC156" s="525"/>
      <c r="AD156" s="546">
        <v>101</v>
      </c>
      <c r="AE156" s="547"/>
      <c r="AF156" s="548"/>
      <c r="AG156" s="549">
        <v>1</v>
      </c>
      <c r="AH156" s="550"/>
      <c r="AI156" s="550"/>
      <c r="AJ156" s="551"/>
      <c r="AK156" s="528">
        <v>5220.2999999999993</v>
      </c>
      <c r="AL156" s="529">
        <v>5220.2999999999993</v>
      </c>
      <c r="AM156" s="529">
        <v>5220.2999999999993</v>
      </c>
      <c r="AN156" s="529">
        <v>5220.2999999999993</v>
      </c>
      <c r="AO156" s="529">
        <v>5220.2999999999993</v>
      </c>
      <c r="AP156" s="530">
        <v>5220.2999999999993</v>
      </c>
      <c r="AQ156" s="557">
        <f t="shared" si="15"/>
        <v>62643.599999999991</v>
      </c>
      <c r="AR156" s="557"/>
      <c r="AS156" s="557"/>
      <c r="AT156" s="557"/>
      <c r="AU156" s="557"/>
      <c r="AV156" s="557"/>
      <c r="AW156" s="557"/>
      <c r="AX156" s="557"/>
      <c r="AY156" s="532"/>
      <c r="AZ156" s="533"/>
      <c r="BA156" s="533"/>
      <c r="BB156" s="533"/>
      <c r="BC156" s="533"/>
      <c r="BD156" s="533"/>
      <c r="BE156" s="533"/>
      <c r="BF156" s="534"/>
      <c r="BG156" s="535">
        <f t="shared" si="18"/>
        <v>870.04999999999984</v>
      </c>
      <c r="BH156" s="535"/>
      <c r="BI156" s="535"/>
      <c r="BJ156" s="535"/>
      <c r="BK156" s="535"/>
      <c r="BL156" s="535"/>
      <c r="BM156" s="535"/>
      <c r="BN156" s="535"/>
      <c r="BO156" s="536">
        <f t="shared" si="16"/>
        <v>8581.3150684931497</v>
      </c>
      <c r="BP156" s="537"/>
      <c r="BQ156" s="537"/>
      <c r="BR156" s="537"/>
      <c r="BS156" s="537"/>
      <c r="BT156" s="537"/>
      <c r="BU156" s="537"/>
      <c r="BV156" s="538"/>
      <c r="BW156" s="556"/>
      <c r="BX156" s="556"/>
      <c r="BY156" s="556"/>
      <c r="BZ156" s="556"/>
      <c r="CA156" s="556"/>
      <c r="CB156" s="556"/>
      <c r="CC156" s="556"/>
      <c r="CD156" s="556"/>
      <c r="CE156" s="556"/>
      <c r="CF156" s="556"/>
      <c r="CG156" s="556"/>
      <c r="CH156" s="556"/>
      <c r="CI156" s="556"/>
      <c r="CJ156" s="556"/>
      <c r="CK156" s="556"/>
      <c r="CL156" s="556"/>
      <c r="CM156" s="556"/>
      <c r="CN156" s="556"/>
      <c r="CO156" s="556"/>
      <c r="CP156" s="556"/>
      <c r="CQ156" s="556"/>
      <c r="CR156" s="556"/>
      <c r="CS156" s="556"/>
      <c r="CT156" s="556"/>
      <c r="CU156" s="556"/>
      <c r="CV156" s="557">
        <f t="shared" si="17"/>
        <v>72094.96506849314</v>
      </c>
      <c r="CW156" s="557"/>
      <c r="CX156" s="557"/>
      <c r="CY156" s="557"/>
      <c r="CZ156" s="557"/>
      <c r="DA156" s="557"/>
      <c r="DB156" s="557"/>
      <c r="DC156" s="557"/>
      <c r="DD156" s="557"/>
      <c r="DE156" s="558"/>
    </row>
    <row r="157" spans="1:109" s="2" customFormat="1" ht="23.25" customHeight="1" x14ac:dyDescent="0.2">
      <c r="A157" s="540" t="s">
        <v>1264</v>
      </c>
      <c r="B157" s="541" t="s">
        <v>1264</v>
      </c>
      <c r="C157" s="541" t="s">
        <v>1264</v>
      </c>
      <c r="D157" s="541" t="s">
        <v>1264</v>
      </c>
      <c r="E157" s="541" t="s">
        <v>1264</v>
      </c>
      <c r="F157" s="541" t="s">
        <v>1264</v>
      </c>
      <c r="G157" s="541" t="s">
        <v>1264</v>
      </c>
      <c r="H157" s="541" t="s">
        <v>1264</v>
      </c>
      <c r="I157" s="541" t="s">
        <v>1264</v>
      </c>
      <c r="J157" s="541" t="s">
        <v>1264</v>
      </c>
      <c r="K157" s="541" t="s">
        <v>1264</v>
      </c>
      <c r="L157" s="541" t="s">
        <v>1264</v>
      </c>
      <c r="M157" s="541" t="s">
        <v>1264</v>
      </c>
      <c r="N157" s="541" t="s">
        <v>1264</v>
      </c>
      <c r="O157" s="542" t="s">
        <v>1264</v>
      </c>
      <c r="P157" s="525" t="s">
        <v>52</v>
      </c>
      <c r="Q157" s="525"/>
      <c r="R157" s="525"/>
      <c r="S157" s="525"/>
      <c r="T157" s="525"/>
      <c r="U157" s="525"/>
      <c r="V157" s="525"/>
      <c r="W157" s="525"/>
      <c r="X157" s="525"/>
      <c r="Y157" s="525"/>
      <c r="Z157" s="525"/>
      <c r="AA157" s="525"/>
      <c r="AB157" s="525"/>
      <c r="AC157" s="525"/>
      <c r="AD157" s="546">
        <v>101</v>
      </c>
      <c r="AE157" s="547"/>
      <c r="AF157" s="548"/>
      <c r="AG157" s="549">
        <v>1</v>
      </c>
      <c r="AH157" s="550"/>
      <c r="AI157" s="550"/>
      <c r="AJ157" s="551"/>
      <c r="AK157" s="528">
        <v>5187.3</v>
      </c>
      <c r="AL157" s="529">
        <v>5187.3</v>
      </c>
      <c r="AM157" s="529">
        <v>5187.3</v>
      </c>
      <c r="AN157" s="529">
        <v>5187.3</v>
      </c>
      <c r="AO157" s="529">
        <v>5187.3</v>
      </c>
      <c r="AP157" s="530">
        <v>5187.3</v>
      </c>
      <c r="AQ157" s="531">
        <f t="shared" si="15"/>
        <v>62247.600000000006</v>
      </c>
      <c r="AR157" s="531"/>
      <c r="AS157" s="531"/>
      <c r="AT157" s="531"/>
      <c r="AU157" s="531"/>
      <c r="AV157" s="531"/>
      <c r="AW157" s="531"/>
      <c r="AX157" s="531"/>
      <c r="AY157" s="532"/>
      <c r="AZ157" s="533"/>
      <c r="BA157" s="533"/>
      <c r="BB157" s="533"/>
      <c r="BC157" s="533"/>
      <c r="BD157" s="533"/>
      <c r="BE157" s="533"/>
      <c r="BF157" s="534"/>
      <c r="BG157" s="535">
        <f t="shared" si="18"/>
        <v>864.55</v>
      </c>
      <c r="BH157" s="535"/>
      <c r="BI157" s="535"/>
      <c r="BJ157" s="535"/>
      <c r="BK157" s="535"/>
      <c r="BL157" s="535"/>
      <c r="BM157" s="535"/>
      <c r="BN157" s="535"/>
      <c r="BO157" s="536">
        <f t="shared" si="16"/>
        <v>8527.0684931506858</v>
      </c>
      <c r="BP157" s="537"/>
      <c r="BQ157" s="537"/>
      <c r="BR157" s="537"/>
      <c r="BS157" s="537"/>
      <c r="BT157" s="537"/>
      <c r="BU157" s="537"/>
      <c r="BV157" s="538"/>
      <c r="BW157" s="535"/>
      <c r="BX157" s="535"/>
      <c r="BY157" s="535"/>
      <c r="BZ157" s="535"/>
      <c r="CA157" s="535"/>
      <c r="CB157" s="535"/>
      <c r="CC157" s="535"/>
      <c r="CD157" s="535"/>
      <c r="CE157" s="535"/>
      <c r="CF157" s="535"/>
      <c r="CG157" s="535"/>
      <c r="CH157" s="535"/>
      <c r="CI157" s="535"/>
      <c r="CJ157" s="535"/>
      <c r="CK157" s="535"/>
      <c r="CL157" s="535"/>
      <c r="CM157" s="535"/>
      <c r="CN157" s="535"/>
      <c r="CO157" s="535"/>
      <c r="CP157" s="535"/>
      <c r="CQ157" s="535"/>
      <c r="CR157" s="535"/>
      <c r="CS157" s="535"/>
      <c r="CT157" s="535"/>
      <c r="CU157" s="535"/>
      <c r="CV157" s="531">
        <f t="shared" si="17"/>
        <v>71639.218493150693</v>
      </c>
      <c r="CW157" s="531"/>
      <c r="CX157" s="531"/>
      <c r="CY157" s="531"/>
      <c r="CZ157" s="531"/>
      <c r="DA157" s="531"/>
      <c r="DB157" s="531"/>
      <c r="DC157" s="531"/>
      <c r="DD157" s="531"/>
      <c r="DE157" s="539"/>
    </row>
    <row r="158" spans="1:109" s="2" customFormat="1" ht="23.25" customHeight="1" x14ac:dyDescent="0.2">
      <c r="A158" s="540" t="s">
        <v>1265</v>
      </c>
      <c r="B158" s="541"/>
      <c r="C158" s="541"/>
      <c r="D158" s="541"/>
      <c r="E158" s="541"/>
      <c r="F158" s="541"/>
      <c r="G158" s="541"/>
      <c r="H158" s="541"/>
      <c r="I158" s="541"/>
      <c r="J158" s="541"/>
      <c r="K158" s="541"/>
      <c r="L158" s="541"/>
      <c r="M158" s="541"/>
      <c r="N158" s="541"/>
      <c r="O158" s="542"/>
      <c r="P158" s="525" t="s">
        <v>52</v>
      </c>
      <c r="Q158" s="525"/>
      <c r="R158" s="525"/>
      <c r="S158" s="525"/>
      <c r="T158" s="525"/>
      <c r="U158" s="525"/>
      <c r="V158" s="525"/>
      <c r="W158" s="525"/>
      <c r="X158" s="525"/>
      <c r="Y158" s="525"/>
      <c r="Z158" s="525"/>
      <c r="AA158" s="525"/>
      <c r="AB158" s="525"/>
      <c r="AC158" s="525"/>
      <c r="AD158" s="546">
        <v>101</v>
      </c>
      <c r="AE158" s="547"/>
      <c r="AF158" s="548"/>
      <c r="AG158" s="549">
        <v>2</v>
      </c>
      <c r="AH158" s="550"/>
      <c r="AI158" s="550"/>
      <c r="AJ158" s="551"/>
      <c r="AK158" s="528">
        <v>5187.3</v>
      </c>
      <c r="AL158" s="529"/>
      <c r="AM158" s="529"/>
      <c r="AN158" s="529"/>
      <c r="AO158" s="529"/>
      <c r="AP158" s="530"/>
      <c r="AQ158" s="536">
        <f t="shared" ref="AQ158:AQ163" si="19">AG158*AK158*12</f>
        <v>124495.20000000001</v>
      </c>
      <c r="AR158" s="537"/>
      <c r="AS158" s="537"/>
      <c r="AT158" s="537"/>
      <c r="AU158" s="537"/>
      <c r="AV158" s="537"/>
      <c r="AW158" s="537"/>
      <c r="AX158" s="538"/>
      <c r="AY158" s="532"/>
      <c r="AZ158" s="533"/>
      <c r="BA158" s="533"/>
      <c r="BB158" s="533"/>
      <c r="BC158" s="533"/>
      <c r="BD158" s="533"/>
      <c r="BE158" s="533"/>
      <c r="BF158" s="534"/>
      <c r="BG158" s="535">
        <f t="shared" si="18"/>
        <v>1729.1</v>
      </c>
      <c r="BH158" s="535"/>
      <c r="BI158" s="535"/>
      <c r="BJ158" s="535"/>
      <c r="BK158" s="535"/>
      <c r="BL158" s="535"/>
      <c r="BM158" s="535"/>
      <c r="BN158" s="535"/>
      <c r="BO158" s="536">
        <f t="shared" ref="BO158:BO163" si="20">AQ158/365*50</f>
        <v>17054.136986301372</v>
      </c>
      <c r="BP158" s="537"/>
      <c r="BQ158" s="537"/>
      <c r="BR158" s="537"/>
      <c r="BS158" s="537"/>
      <c r="BT158" s="537"/>
      <c r="BU158" s="537"/>
      <c r="BV158" s="538"/>
      <c r="BW158" s="532"/>
      <c r="BX158" s="533"/>
      <c r="BY158" s="533"/>
      <c r="BZ158" s="533"/>
      <c r="CA158" s="533"/>
      <c r="CB158" s="533"/>
      <c r="CC158" s="533"/>
      <c r="CD158" s="534"/>
      <c r="CE158" s="532"/>
      <c r="CF158" s="533"/>
      <c r="CG158" s="533"/>
      <c r="CH158" s="533"/>
      <c r="CI158" s="533"/>
      <c r="CJ158" s="533"/>
      <c r="CK158" s="533"/>
      <c r="CL158" s="533"/>
      <c r="CM158" s="534"/>
      <c r="CN158" s="532"/>
      <c r="CO158" s="533"/>
      <c r="CP158" s="533"/>
      <c r="CQ158" s="533"/>
      <c r="CR158" s="533"/>
      <c r="CS158" s="533"/>
      <c r="CT158" s="533"/>
      <c r="CU158" s="534"/>
      <c r="CV158" s="536">
        <f t="shared" ref="CV158:CV163" si="21">SUM(AQ158:CU158)</f>
        <v>143278.43698630139</v>
      </c>
      <c r="CW158" s="537"/>
      <c r="CX158" s="537"/>
      <c r="CY158" s="537"/>
      <c r="CZ158" s="537"/>
      <c r="DA158" s="537"/>
      <c r="DB158" s="537"/>
      <c r="DC158" s="537"/>
      <c r="DD158" s="537"/>
      <c r="DE158" s="555"/>
    </row>
    <row r="159" spans="1:109" s="2" customFormat="1" ht="27" customHeight="1" x14ac:dyDescent="0.2">
      <c r="A159" s="560" t="s">
        <v>1266</v>
      </c>
      <c r="B159" s="544" t="s">
        <v>1266</v>
      </c>
      <c r="C159" s="544" t="s">
        <v>1266</v>
      </c>
      <c r="D159" s="544" t="s">
        <v>1266</v>
      </c>
      <c r="E159" s="544" t="s">
        <v>1266</v>
      </c>
      <c r="F159" s="544" t="s">
        <v>1266</v>
      </c>
      <c r="G159" s="544" t="s">
        <v>1266</v>
      </c>
      <c r="H159" s="544" t="s">
        <v>1266</v>
      </c>
      <c r="I159" s="544" t="s">
        <v>1266</v>
      </c>
      <c r="J159" s="544" t="s">
        <v>1266</v>
      </c>
      <c r="K159" s="544" t="s">
        <v>1266</v>
      </c>
      <c r="L159" s="544" t="s">
        <v>1266</v>
      </c>
      <c r="M159" s="544" t="s">
        <v>1266</v>
      </c>
      <c r="N159" s="544" t="s">
        <v>1266</v>
      </c>
      <c r="O159" s="545" t="s">
        <v>1266</v>
      </c>
      <c r="P159" s="525" t="s">
        <v>52</v>
      </c>
      <c r="Q159" s="525"/>
      <c r="R159" s="525"/>
      <c r="S159" s="525"/>
      <c r="T159" s="525"/>
      <c r="U159" s="525"/>
      <c r="V159" s="525"/>
      <c r="W159" s="525"/>
      <c r="X159" s="525"/>
      <c r="Y159" s="525"/>
      <c r="Z159" s="525"/>
      <c r="AA159" s="525"/>
      <c r="AB159" s="525"/>
      <c r="AC159" s="525"/>
      <c r="AD159" s="546">
        <v>101</v>
      </c>
      <c r="AE159" s="547"/>
      <c r="AF159" s="548"/>
      <c r="AG159" s="549">
        <v>1</v>
      </c>
      <c r="AH159" s="550"/>
      <c r="AI159" s="550"/>
      <c r="AJ159" s="551"/>
      <c r="AK159" s="552">
        <v>3950.0999999999995</v>
      </c>
      <c r="AL159" s="553">
        <v>3950.0999999999995</v>
      </c>
      <c r="AM159" s="553">
        <v>3950.0999999999995</v>
      </c>
      <c r="AN159" s="553">
        <v>3950.0999999999995</v>
      </c>
      <c r="AO159" s="553">
        <v>3950.0999999999995</v>
      </c>
      <c r="AP159" s="554">
        <v>3950.0999999999995</v>
      </c>
      <c r="AQ159" s="557">
        <f t="shared" si="19"/>
        <v>47401.2</v>
      </c>
      <c r="AR159" s="557"/>
      <c r="AS159" s="557"/>
      <c r="AT159" s="557"/>
      <c r="AU159" s="557"/>
      <c r="AV159" s="557"/>
      <c r="AW159" s="557"/>
      <c r="AX159" s="557"/>
      <c r="AY159" s="532"/>
      <c r="AZ159" s="533"/>
      <c r="BA159" s="533"/>
      <c r="BB159" s="533"/>
      <c r="BC159" s="533"/>
      <c r="BD159" s="533"/>
      <c r="BE159" s="533"/>
      <c r="BF159" s="534"/>
      <c r="BG159" s="535">
        <f t="shared" si="18"/>
        <v>658.34999999999991</v>
      </c>
      <c r="BH159" s="535"/>
      <c r="BI159" s="535"/>
      <c r="BJ159" s="535"/>
      <c r="BK159" s="535"/>
      <c r="BL159" s="535"/>
      <c r="BM159" s="535"/>
      <c r="BN159" s="535"/>
      <c r="BO159" s="536">
        <f t="shared" si="20"/>
        <v>6493.3150684931506</v>
      </c>
      <c r="BP159" s="537"/>
      <c r="BQ159" s="537"/>
      <c r="BR159" s="537"/>
      <c r="BS159" s="537"/>
      <c r="BT159" s="537"/>
      <c r="BU159" s="537"/>
      <c r="BV159" s="538"/>
      <c r="BW159" s="556"/>
      <c r="BX159" s="556"/>
      <c r="BY159" s="556"/>
      <c r="BZ159" s="556"/>
      <c r="CA159" s="556"/>
      <c r="CB159" s="556"/>
      <c r="CC159" s="556"/>
      <c r="CD159" s="556"/>
      <c r="CE159" s="556"/>
      <c r="CF159" s="556"/>
      <c r="CG159" s="556"/>
      <c r="CH159" s="556"/>
      <c r="CI159" s="556"/>
      <c r="CJ159" s="556"/>
      <c r="CK159" s="556"/>
      <c r="CL159" s="556"/>
      <c r="CM159" s="556"/>
      <c r="CN159" s="556"/>
      <c r="CO159" s="556"/>
      <c r="CP159" s="556"/>
      <c r="CQ159" s="556"/>
      <c r="CR159" s="556"/>
      <c r="CS159" s="556"/>
      <c r="CT159" s="556"/>
      <c r="CU159" s="556"/>
      <c r="CV159" s="557">
        <f t="shared" si="21"/>
        <v>54552.865068493149</v>
      </c>
      <c r="CW159" s="557"/>
      <c r="CX159" s="557"/>
      <c r="CY159" s="557"/>
      <c r="CZ159" s="557"/>
      <c r="DA159" s="557"/>
      <c r="DB159" s="557"/>
      <c r="DC159" s="557"/>
      <c r="DD159" s="557"/>
      <c r="DE159" s="558"/>
    </row>
    <row r="160" spans="1:109" s="2" customFormat="1" ht="28.15" customHeight="1" x14ac:dyDescent="0.2">
      <c r="A160" s="559" t="s">
        <v>1266</v>
      </c>
      <c r="B160" s="525" t="s">
        <v>1266</v>
      </c>
      <c r="C160" s="525" t="s">
        <v>1266</v>
      </c>
      <c r="D160" s="525" t="s">
        <v>1266</v>
      </c>
      <c r="E160" s="525" t="s">
        <v>1266</v>
      </c>
      <c r="F160" s="525" t="s">
        <v>1266</v>
      </c>
      <c r="G160" s="525" t="s">
        <v>1266</v>
      </c>
      <c r="H160" s="525" t="s">
        <v>1266</v>
      </c>
      <c r="I160" s="525" t="s">
        <v>1266</v>
      </c>
      <c r="J160" s="525" t="s">
        <v>1266</v>
      </c>
      <c r="K160" s="525" t="s">
        <v>1266</v>
      </c>
      <c r="L160" s="525" t="s">
        <v>1266</v>
      </c>
      <c r="M160" s="525" t="s">
        <v>1266</v>
      </c>
      <c r="N160" s="525" t="s">
        <v>1266</v>
      </c>
      <c r="O160" s="525" t="s">
        <v>1266</v>
      </c>
      <c r="P160" s="525" t="s">
        <v>52</v>
      </c>
      <c r="Q160" s="525"/>
      <c r="R160" s="525"/>
      <c r="S160" s="525"/>
      <c r="T160" s="525"/>
      <c r="U160" s="525"/>
      <c r="V160" s="525"/>
      <c r="W160" s="525"/>
      <c r="X160" s="525"/>
      <c r="Y160" s="525"/>
      <c r="Z160" s="525"/>
      <c r="AA160" s="525"/>
      <c r="AB160" s="525"/>
      <c r="AC160" s="525"/>
      <c r="AD160" s="546">
        <v>101</v>
      </c>
      <c r="AE160" s="547"/>
      <c r="AF160" s="548"/>
      <c r="AG160" s="549">
        <v>1</v>
      </c>
      <c r="AH160" s="550"/>
      <c r="AI160" s="550"/>
      <c r="AJ160" s="551"/>
      <c r="AK160" s="552">
        <v>3950.0999999999995</v>
      </c>
      <c r="AL160" s="553">
        <v>3950.0999999999995</v>
      </c>
      <c r="AM160" s="553">
        <v>3950.0999999999995</v>
      </c>
      <c r="AN160" s="553">
        <v>3950.0999999999995</v>
      </c>
      <c r="AO160" s="553">
        <v>3950.0999999999995</v>
      </c>
      <c r="AP160" s="554">
        <v>3950.0999999999995</v>
      </c>
      <c r="AQ160" s="531">
        <f t="shared" si="19"/>
        <v>47401.2</v>
      </c>
      <c r="AR160" s="531"/>
      <c r="AS160" s="531"/>
      <c r="AT160" s="531"/>
      <c r="AU160" s="531"/>
      <c r="AV160" s="531"/>
      <c r="AW160" s="531"/>
      <c r="AX160" s="531"/>
      <c r="AY160" s="532"/>
      <c r="AZ160" s="533"/>
      <c r="BA160" s="533"/>
      <c r="BB160" s="533"/>
      <c r="BC160" s="533"/>
      <c r="BD160" s="533"/>
      <c r="BE160" s="533"/>
      <c r="BF160" s="534"/>
      <c r="BG160" s="535">
        <f t="shared" si="18"/>
        <v>658.34999999999991</v>
      </c>
      <c r="BH160" s="535"/>
      <c r="BI160" s="535"/>
      <c r="BJ160" s="535"/>
      <c r="BK160" s="535"/>
      <c r="BL160" s="535"/>
      <c r="BM160" s="535"/>
      <c r="BN160" s="535"/>
      <c r="BO160" s="536">
        <f t="shared" si="20"/>
        <v>6493.3150684931506</v>
      </c>
      <c r="BP160" s="537"/>
      <c r="BQ160" s="537"/>
      <c r="BR160" s="537"/>
      <c r="BS160" s="537"/>
      <c r="BT160" s="537"/>
      <c r="BU160" s="537"/>
      <c r="BV160" s="538"/>
      <c r="BW160" s="535"/>
      <c r="BX160" s="535"/>
      <c r="BY160" s="535"/>
      <c r="BZ160" s="535"/>
      <c r="CA160" s="535"/>
      <c r="CB160" s="535"/>
      <c r="CC160" s="535"/>
      <c r="CD160" s="535"/>
      <c r="CE160" s="535"/>
      <c r="CF160" s="535"/>
      <c r="CG160" s="535"/>
      <c r="CH160" s="535"/>
      <c r="CI160" s="535"/>
      <c r="CJ160" s="535"/>
      <c r="CK160" s="535"/>
      <c r="CL160" s="535"/>
      <c r="CM160" s="535"/>
      <c r="CN160" s="535"/>
      <c r="CO160" s="535"/>
      <c r="CP160" s="535"/>
      <c r="CQ160" s="535"/>
      <c r="CR160" s="535"/>
      <c r="CS160" s="535"/>
      <c r="CT160" s="535"/>
      <c r="CU160" s="535"/>
      <c r="CV160" s="531">
        <f t="shared" si="21"/>
        <v>54552.865068493149</v>
      </c>
      <c r="CW160" s="531"/>
      <c r="CX160" s="531"/>
      <c r="CY160" s="531"/>
      <c r="CZ160" s="531"/>
      <c r="DA160" s="531"/>
      <c r="DB160" s="531"/>
      <c r="DC160" s="531"/>
      <c r="DD160" s="531"/>
      <c r="DE160" s="539"/>
    </row>
    <row r="161" spans="1:109" s="2" customFormat="1" ht="23.25" customHeight="1" x14ac:dyDescent="0.2">
      <c r="A161" s="559" t="s">
        <v>1267</v>
      </c>
      <c r="B161" s="525" t="s">
        <v>1267</v>
      </c>
      <c r="C161" s="525" t="s">
        <v>1267</v>
      </c>
      <c r="D161" s="525" t="s">
        <v>1267</v>
      </c>
      <c r="E161" s="525" t="s">
        <v>1267</v>
      </c>
      <c r="F161" s="525" t="s">
        <v>1267</v>
      </c>
      <c r="G161" s="525" t="s">
        <v>1267</v>
      </c>
      <c r="H161" s="525" t="s">
        <v>1267</v>
      </c>
      <c r="I161" s="525" t="s">
        <v>1267</v>
      </c>
      <c r="J161" s="525" t="s">
        <v>1267</v>
      </c>
      <c r="K161" s="525" t="s">
        <v>1267</v>
      </c>
      <c r="L161" s="525" t="s">
        <v>1267</v>
      </c>
      <c r="M161" s="525" t="s">
        <v>1267</v>
      </c>
      <c r="N161" s="525" t="s">
        <v>1267</v>
      </c>
      <c r="O161" s="525" t="s">
        <v>1267</v>
      </c>
      <c r="P161" s="525" t="s">
        <v>52</v>
      </c>
      <c r="Q161" s="525"/>
      <c r="R161" s="525"/>
      <c r="S161" s="525"/>
      <c r="T161" s="525"/>
      <c r="U161" s="525"/>
      <c r="V161" s="525"/>
      <c r="W161" s="525"/>
      <c r="X161" s="525"/>
      <c r="Y161" s="525"/>
      <c r="Z161" s="525"/>
      <c r="AA161" s="525"/>
      <c r="AB161" s="525"/>
      <c r="AC161" s="525"/>
      <c r="AD161" s="546">
        <v>101</v>
      </c>
      <c r="AE161" s="547"/>
      <c r="AF161" s="548"/>
      <c r="AG161" s="549">
        <v>1</v>
      </c>
      <c r="AH161" s="550"/>
      <c r="AI161" s="550"/>
      <c r="AJ161" s="551"/>
      <c r="AK161" s="552">
        <v>3245.4</v>
      </c>
      <c r="AL161" s="553">
        <v>3245.4</v>
      </c>
      <c r="AM161" s="553">
        <v>3245.4</v>
      </c>
      <c r="AN161" s="553">
        <v>3245.4</v>
      </c>
      <c r="AO161" s="553">
        <v>3245.4</v>
      </c>
      <c r="AP161" s="554">
        <v>3245.4</v>
      </c>
      <c r="AQ161" s="557">
        <f t="shared" si="19"/>
        <v>38944.800000000003</v>
      </c>
      <c r="AR161" s="557"/>
      <c r="AS161" s="557"/>
      <c r="AT161" s="557"/>
      <c r="AU161" s="557"/>
      <c r="AV161" s="557"/>
      <c r="AW161" s="557"/>
      <c r="AX161" s="557"/>
      <c r="AY161" s="532"/>
      <c r="AZ161" s="533"/>
      <c r="BA161" s="533"/>
      <c r="BB161" s="533"/>
      <c r="BC161" s="533"/>
      <c r="BD161" s="533"/>
      <c r="BE161" s="533"/>
      <c r="BF161" s="534"/>
      <c r="BG161" s="535">
        <f t="shared" si="18"/>
        <v>540.90000000000009</v>
      </c>
      <c r="BH161" s="535"/>
      <c r="BI161" s="535"/>
      <c r="BJ161" s="535"/>
      <c r="BK161" s="535"/>
      <c r="BL161" s="535"/>
      <c r="BM161" s="535"/>
      <c r="BN161" s="535"/>
      <c r="BO161" s="536">
        <f t="shared" si="20"/>
        <v>5334.9041095890416</v>
      </c>
      <c r="BP161" s="537"/>
      <c r="BQ161" s="537"/>
      <c r="BR161" s="537"/>
      <c r="BS161" s="537"/>
      <c r="BT161" s="537"/>
      <c r="BU161" s="537"/>
      <c r="BV161" s="538"/>
      <c r="BW161" s="556"/>
      <c r="BX161" s="556"/>
      <c r="BY161" s="556"/>
      <c r="BZ161" s="556"/>
      <c r="CA161" s="556"/>
      <c r="CB161" s="556"/>
      <c r="CC161" s="556"/>
      <c r="CD161" s="556"/>
      <c r="CE161" s="556"/>
      <c r="CF161" s="556"/>
      <c r="CG161" s="556"/>
      <c r="CH161" s="556"/>
      <c r="CI161" s="556"/>
      <c r="CJ161" s="556"/>
      <c r="CK161" s="556"/>
      <c r="CL161" s="556"/>
      <c r="CM161" s="556"/>
      <c r="CN161" s="556"/>
      <c r="CO161" s="556"/>
      <c r="CP161" s="556"/>
      <c r="CQ161" s="556"/>
      <c r="CR161" s="556"/>
      <c r="CS161" s="556"/>
      <c r="CT161" s="556"/>
      <c r="CU161" s="556"/>
      <c r="CV161" s="557">
        <f t="shared" si="21"/>
        <v>44820.604109589047</v>
      </c>
      <c r="CW161" s="557"/>
      <c r="CX161" s="557"/>
      <c r="CY161" s="557"/>
      <c r="CZ161" s="557"/>
      <c r="DA161" s="557"/>
      <c r="DB161" s="557"/>
      <c r="DC161" s="557"/>
      <c r="DD161" s="557"/>
      <c r="DE161" s="558"/>
    </row>
    <row r="162" spans="1:109" s="2" customFormat="1" ht="23.25" customHeight="1" x14ac:dyDescent="0.2">
      <c r="A162" s="559" t="s">
        <v>1268</v>
      </c>
      <c r="B162" s="525" t="s">
        <v>1268</v>
      </c>
      <c r="C162" s="525" t="s">
        <v>1268</v>
      </c>
      <c r="D162" s="525" t="s">
        <v>1268</v>
      </c>
      <c r="E162" s="525" t="s">
        <v>1268</v>
      </c>
      <c r="F162" s="525" t="s">
        <v>1268</v>
      </c>
      <c r="G162" s="525" t="s">
        <v>1268</v>
      </c>
      <c r="H162" s="525" t="s">
        <v>1268</v>
      </c>
      <c r="I162" s="525" t="s">
        <v>1268</v>
      </c>
      <c r="J162" s="525" t="s">
        <v>1268</v>
      </c>
      <c r="K162" s="525" t="s">
        <v>1268</v>
      </c>
      <c r="L162" s="525" t="s">
        <v>1268</v>
      </c>
      <c r="M162" s="525" t="s">
        <v>1268</v>
      </c>
      <c r="N162" s="525" t="s">
        <v>1268</v>
      </c>
      <c r="O162" s="525" t="s">
        <v>1268</v>
      </c>
      <c r="P162" s="525" t="s">
        <v>52</v>
      </c>
      <c r="Q162" s="525"/>
      <c r="R162" s="525"/>
      <c r="S162" s="525"/>
      <c r="T162" s="525"/>
      <c r="U162" s="525"/>
      <c r="V162" s="525"/>
      <c r="W162" s="525"/>
      <c r="X162" s="525"/>
      <c r="Y162" s="525"/>
      <c r="Z162" s="525"/>
      <c r="AA162" s="525"/>
      <c r="AB162" s="525"/>
      <c r="AC162" s="525"/>
      <c r="AD162" s="546">
        <v>101</v>
      </c>
      <c r="AE162" s="547"/>
      <c r="AF162" s="548"/>
      <c r="AG162" s="549">
        <v>1</v>
      </c>
      <c r="AH162" s="550"/>
      <c r="AI162" s="550"/>
      <c r="AJ162" s="551"/>
      <c r="AK162" s="552">
        <v>4380</v>
      </c>
      <c r="AL162" s="553">
        <v>4380</v>
      </c>
      <c r="AM162" s="553">
        <v>4380</v>
      </c>
      <c r="AN162" s="553">
        <v>4380</v>
      </c>
      <c r="AO162" s="553">
        <v>4380</v>
      </c>
      <c r="AP162" s="554">
        <v>4380</v>
      </c>
      <c r="AQ162" s="531">
        <f t="shared" si="19"/>
        <v>52560</v>
      </c>
      <c r="AR162" s="531"/>
      <c r="AS162" s="531"/>
      <c r="AT162" s="531"/>
      <c r="AU162" s="531"/>
      <c r="AV162" s="531"/>
      <c r="AW162" s="531"/>
      <c r="AX162" s="531"/>
      <c r="AY162" s="532"/>
      <c r="AZ162" s="533"/>
      <c r="BA162" s="533"/>
      <c r="BB162" s="533"/>
      <c r="BC162" s="533"/>
      <c r="BD162" s="533"/>
      <c r="BE162" s="533"/>
      <c r="BF162" s="534"/>
      <c r="BG162" s="535">
        <f t="shared" si="18"/>
        <v>730</v>
      </c>
      <c r="BH162" s="535"/>
      <c r="BI162" s="535"/>
      <c r="BJ162" s="535"/>
      <c r="BK162" s="535"/>
      <c r="BL162" s="535"/>
      <c r="BM162" s="535"/>
      <c r="BN162" s="535"/>
      <c r="BO162" s="536">
        <f t="shared" si="20"/>
        <v>7200</v>
      </c>
      <c r="BP162" s="537"/>
      <c r="BQ162" s="537"/>
      <c r="BR162" s="537"/>
      <c r="BS162" s="537"/>
      <c r="BT162" s="537"/>
      <c r="BU162" s="537"/>
      <c r="BV162" s="538"/>
      <c r="BW162" s="535"/>
      <c r="BX162" s="535"/>
      <c r="BY162" s="535"/>
      <c r="BZ162" s="535"/>
      <c r="CA162" s="535"/>
      <c r="CB162" s="535"/>
      <c r="CC162" s="535"/>
      <c r="CD162" s="535"/>
      <c r="CE162" s="535"/>
      <c r="CF162" s="535"/>
      <c r="CG162" s="535"/>
      <c r="CH162" s="535"/>
      <c r="CI162" s="535"/>
      <c r="CJ162" s="535"/>
      <c r="CK162" s="535"/>
      <c r="CL162" s="535"/>
      <c r="CM162" s="535"/>
      <c r="CN162" s="535"/>
      <c r="CO162" s="535"/>
      <c r="CP162" s="535"/>
      <c r="CQ162" s="535"/>
      <c r="CR162" s="535"/>
      <c r="CS162" s="535"/>
      <c r="CT162" s="535"/>
      <c r="CU162" s="535"/>
      <c r="CV162" s="531">
        <f t="shared" si="21"/>
        <v>60490</v>
      </c>
      <c r="CW162" s="531"/>
      <c r="CX162" s="531"/>
      <c r="CY162" s="531"/>
      <c r="CZ162" s="531"/>
      <c r="DA162" s="531"/>
      <c r="DB162" s="531"/>
      <c r="DC162" s="531"/>
      <c r="DD162" s="531"/>
      <c r="DE162" s="539"/>
    </row>
    <row r="163" spans="1:109" s="2" customFormat="1" ht="23.25" customHeight="1" x14ac:dyDescent="0.2">
      <c r="A163" s="523" t="s">
        <v>1148</v>
      </c>
      <c r="B163" s="524"/>
      <c r="C163" s="524"/>
      <c r="D163" s="524"/>
      <c r="E163" s="524"/>
      <c r="F163" s="524"/>
      <c r="G163" s="524"/>
      <c r="H163" s="524"/>
      <c r="I163" s="524"/>
      <c r="J163" s="524"/>
      <c r="K163" s="524"/>
      <c r="L163" s="524"/>
      <c r="M163" s="524"/>
      <c r="N163" s="524"/>
      <c r="O163" s="524"/>
      <c r="P163" s="525" t="s">
        <v>1269</v>
      </c>
      <c r="Q163" s="525"/>
      <c r="R163" s="525"/>
      <c r="S163" s="525"/>
      <c r="T163" s="525"/>
      <c r="U163" s="525"/>
      <c r="V163" s="525"/>
      <c r="W163" s="525"/>
      <c r="X163" s="525"/>
      <c r="Y163" s="525"/>
      <c r="Z163" s="525"/>
      <c r="AA163" s="525"/>
      <c r="AB163" s="525"/>
      <c r="AC163" s="525"/>
      <c r="AD163" s="546">
        <v>101</v>
      </c>
      <c r="AE163" s="547"/>
      <c r="AF163" s="548"/>
      <c r="AG163" s="549">
        <v>1</v>
      </c>
      <c r="AH163" s="550"/>
      <c r="AI163" s="550"/>
      <c r="AJ163" s="551"/>
      <c r="AK163" s="528">
        <v>12000</v>
      </c>
      <c r="AL163" s="529"/>
      <c r="AM163" s="529"/>
      <c r="AN163" s="529"/>
      <c r="AO163" s="529"/>
      <c r="AP163" s="530"/>
      <c r="AQ163" s="557">
        <f t="shared" si="19"/>
        <v>144000</v>
      </c>
      <c r="AR163" s="557"/>
      <c r="AS163" s="557"/>
      <c r="AT163" s="557"/>
      <c r="AU163" s="557"/>
      <c r="AV163" s="557"/>
      <c r="AW163" s="557"/>
      <c r="AX163" s="557"/>
      <c r="AY163" s="532"/>
      <c r="AZ163" s="533"/>
      <c r="BA163" s="533"/>
      <c r="BB163" s="533"/>
      <c r="BC163" s="533"/>
      <c r="BD163" s="533"/>
      <c r="BE163" s="533"/>
      <c r="BF163" s="534"/>
      <c r="BG163" s="535">
        <f t="shared" si="18"/>
        <v>2000</v>
      </c>
      <c r="BH163" s="535"/>
      <c r="BI163" s="535"/>
      <c r="BJ163" s="535"/>
      <c r="BK163" s="535"/>
      <c r="BL163" s="535"/>
      <c r="BM163" s="535"/>
      <c r="BN163" s="535"/>
      <c r="BO163" s="536">
        <f t="shared" si="20"/>
        <v>19726.027397260274</v>
      </c>
      <c r="BP163" s="537"/>
      <c r="BQ163" s="537"/>
      <c r="BR163" s="537"/>
      <c r="BS163" s="537"/>
      <c r="BT163" s="537"/>
      <c r="BU163" s="537"/>
      <c r="BV163" s="538"/>
      <c r="BW163" s="556"/>
      <c r="BX163" s="556"/>
      <c r="BY163" s="556"/>
      <c r="BZ163" s="556"/>
      <c r="CA163" s="556"/>
      <c r="CB163" s="556"/>
      <c r="CC163" s="556"/>
      <c r="CD163" s="556"/>
      <c r="CE163" s="556"/>
      <c r="CF163" s="556"/>
      <c r="CG163" s="556"/>
      <c r="CH163" s="556"/>
      <c r="CI163" s="556"/>
      <c r="CJ163" s="556"/>
      <c r="CK163" s="556"/>
      <c r="CL163" s="556"/>
      <c r="CM163" s="556"/>
      <c r="CN163" s="556"/>
      <c r="CO163" s="556"/>
      <c r="CP163" s="556"/>
      <c r="CQ163" s="556"/>
      <c r="CR163" s="556"/>
      <c r="CS163" s="556"/>
      <c r="CT163" s="556"/>
      <c r="CU163" s="556"/>
      <c r="CV163" s="557">
        <f t="shared" si="21"/>
        <v>165726.02739726027</v>
      </c>
      <c r="CW163" s="557"/>
      <c r="CX163" s="557"/>
      <c r="CY163" s="557"/>
      <c r="CZ163" s="557"/>
      <c r="DA163" s="557"/>
      <c r="DB163" s="557"/>
      <c r="DC163" s="557"/>
      <c r="DD163" s="557"/>
      <c r="DE163" s="558"/>
    </row>
    <row r="164" spans="1:109" s="2" customFormat="1" ht="23.25" customHeight="1" x14ac:dyDescent="0.2">
      <c r="A164" s="540" t="s">
        <v>1239</v>
      </c>
      <c r="B164" s="541"/>
      <c r="C164" s="541"/>
      <c r="D164" s="541"/>
      <c r="E164" s="541"/>
      <c r="F164" s="541"/>
      <c r="G164" s="541"/>
      <c r="H164" s="541"/>
      <c r="I164" s="541"/>
      <c r="J164" s="541"/>
      <c r="K164" s="541"/>
      <c r="L164" s="541"/>
      <c r="M164" s="541"/>
      <c r="N164" s="541"/>
      <c r="O164" s="542"/>
      <c r="P164" s="525" t="s">
        <v>1269</v>
      </c>
      <c r="Q164" s="525"/>
      <c r="R164" s="525"/>
      <c r="S164" s="525"/>
      <c r="T164" s="525"/>
      <c r="U164" s="525"/>
      <c r="V164" s="525"/>
      <c r="W164" s="525"/>
      <c r="X164" s="525"/>
      <c r="Y164" s="525"/>
      <c r="Z164" s="525"/>
      <c r="AA164" s="525"/>
      <c r="AB164" s="525"/>
      <c r="AC164" s="525"/>
      <c r="AD164" s="546">
        <v>101</v>
      </c>
      <c r="AE164" s="547"/>
      <c r="AF164" s="548"/>
      <c r="AG164" s="549">
        <v>1</v>
      </c>
      <c r="AH164" s="550"/>
      <c r="AI164" s="550"/>
      <c r="AJ164" s="551"/>
      <c r="AK164" s="528">
        <v>8190.9</v>
      </c>
      <c r="AL164" s="529"/>
      <c r="AM164" s="529"/>
      <c r="AN164" s="529"/>
      <c r="AO164" s="529"/>
      <c r="AP164" s="530"/>
      <c r="AQ164" s="536">
        <f t="shared" ref="AQ164:AQ189" si="22">AG164*AK164*12</f>
        <v>98290.799999999988</v>
      </c>
      <c r="AR164" s="537"/>
      <c r="AS164" s="537"/>
      <c r="AT164" s="537"/>
      <c r="AU164" s="537"/>
      <c r="AV164" s="537"/>
      <c r="AW164" s="537"/>
      <c r="AX164" s="538"/>
      <c r="AY164" s="532"/>
      <c r="AZ164" s="533"/>
      <c r="BA164" s="533"/>
      <c r="BB164" s="533"/>
      <c r="BC164" s="533"/>
      <c r="BD164" s="533"/>
      <c r="BE164" s="533"/>
      <c r="BF164" s="534"/>
      <c r="BG164" s="535">
        <f t="shared" si="18"/>
        <v>1365.1499999999999</v>
      </c>
      <c r="BH164" s="535"/>
      <c r="BI164" s="535"/>
      <c r="BJ164" s="535"/>
      <c r="BK164" s="535"/>
      <c r="BL164" s="535"/>
      <c r="BM164" s="535"/>
      <c r="BN164" s="535"/>
      <c r="BO164" s="536">
        <f t="shared" ref="BO164:BO189" si="23">AQ164/365*50</f>
        <v>13464.49315068493</v>
      </c>
      <c r="BP164" s="537"/>
      <c r="BQ164" s="537"/>
      <c r="BR164" s="537"/>
      <c r="BS164" s="537"/>
      <c r="BT164" s="537"/>
      <c r="BU164" s="537"/>
      <c r="BV164" s="538"/>
      <c r="BW164" s="532"/>
      <c r="BX164" s="533"/>
      <c r="BY164" s="533"/>
      <c r="BZ164" s="533"/>
      <c r="CA164" s="533"/>
      <c r="CB164" s="533"/>
      <c r="CC164" s="533"/>
      <c r="CD164" s="534"/>
      <c r="CE164" s="532"/>
      <c r="CF164" s="533"/>
      <c r="CG164" s="533"/>
      <c r="CH164" s="533"/>
      <c r="CI164" s="533"/>
      <c r="CJ164" s="533"/>
      <c r="CK164" s="533"/>
      <c r="CL164" s="533"/>
      <c r="CM164" s="534"/>
      <c r="CN164" s="532"/>
      <c r="CO164" s="533"/>
      <c r="CP164" s="533"/>
      <c r="CQ164" s="533"/>
      <c r="CR164" s="533"/>
      <c r="CS164" s="533"/>
      <c r="CT164" s="533"/>
      <c r="CU164" s="534"/>
      <c r="CV164" s="536">
        <f t="shared" ref="CV164:CV189" si="24">SUM(AQ164:CU164)</f>
        <v>113120.44315068491</v>
      </c>
      <c r="CW164" s="537"/>
      <c r="CX164" s="537"/>
      <c r="CY164" s="537"/>
      <c r="CZ164" s="537"/>
      <c r="DA164" s="537"/>
      <c r="DB164" s="537"/>
      <c r="DC164" s="537"/>
      <c r="DD164" s="537"/>
      <c r="DE164" s="555"/>
    </row>
    <row r="165" spans="1:109" s="2" customFormat="1" ht="23.25" customHeight="1" x14ac:dyDescent="0.2">
      <c r="A165" s="540" t="s">
        <v>1270</v>
      </c>
      <c r="B165" s="541"/>
      <c r="C165" s="541"/>
      <c r="D165" s="541"/>
      <c r="E165" s="541"/>
      <c r="F165" s="541"/>
      <c r="G165" s="541"/>
      <c r="H165" s="541"/>
      <c r="I165" s="541"/>
      <c r="J165" s="541"/>
      <c r="K165" s="541"/>
      <c r="L165" s="541"/>
      <c r="M165" s="541"/>
      <c r="N165" s="541"/>
      <c r="O165" s="542"/>
      <c r="P165" s="525" t="s">
        <v>1269</v>
      </c>
      <c r="Q165" s="525"/>
      <c r="R165" s="525"/>
      <c r="S165" s="525"/>
      <c r="T165" s="525"/>
      <c r="U165" s="525"/>
      <c r="V165" s="525"/>
      <c r="W165" s="525"/>
      <c r="X165" s="525"/>
      <c r="Y165" s="525"/>
      <c r="Z165" s="525"/>
      <c r="AA165" s="525"/>
      <c r="AB165" s="525"/>
      <c r="AC165" s="525"/>
      <c r="AD165" s="546">
        <v>101</v>
      </c>
      <c r="AE165" s="547"/>
      <c r="AF165" s="548"/>
      <c r="AG165" s="549">
        <v>6</v>
      </c>
      <c r="AH165" s="550"/>
      <c r="AI165" s="550"/>
      <c r="AJ165" s="551"/>
      <c r="AK165" s="528">
        <v>5365.5</v>
      </c>
      <c r="AL165" s="529"/>
      <c r="AM165" s="529"/>
      <c r="AN165" s="529"/>
      <c r="AO165" s="529"/>
      <c r="AP165" s="530"/>
      <c r="AQ165" s="557">
        <f t="shared" si="22"/>
        <v>386316</v>
      </c>
      <c r="AR165" s="557"/>
      <c r="AS165" s="557"/>
      <c r="AT165" s="557"/>
      <c r="AU165" s="557"/>
      <c r="AV165" s="557"/>
      <c r="AW165" s="557"/>
      <c r="AX165" s="557"/>
      <c r="AY165" s="532"/>
      <c r="AZ165" s="533"/>
      <c r="BA165" s="533"/>
      <c r="BB165" s="533"/>
      <c r="BC165" s="533"/>
      <c r="BD165" s="533"/>
      <c r="BE165" s="533"/>
      <c r="BF165" s="534"/>
      <c r="BG165" s="535">
        <f t="shared" si="18"/>
        <v>5365.5</v>
      </c>
      <c r="BH165" s="535"/>
      <c r="BI165" s="535"/>
      <c r="BJ165" s="535"/>
      <c r="BK165" s="535"/>
      <c r="BL165" s="535"/>
      <c r="BM165" s="535"/>
      <c r="BN165" s="535"/>
      <c r="BO165" s="536">
        <f t="shared" si="23"/>
        <v>52920.000000000007</v>
      </c>
      <c r="BP165" s="537"/>
      <c r="BQ165" s="537"/>
      <c r="BR165" s="537"/>
      <c r="BS165" s="537"/>
      <c r="BT165" s="537"/>
      <c r="BU165" s="537"/>
      <c r="BV165" s="538"/>
      <c r="BW165" s="556"/>
      <c r="BX165" s="556"/>
      <c r="BY165" s="556"/>
      <c r="BZ165" s="556"/>
      <c r="CA165" s="556"/>
      <c r="CB165" s="556"/>
      <c r="CC165" s="556"/>
      <c r="CD165" s="556"/>
      <c r="CE165" s="556"/>
      <c r="CF165" s="556"/>
      <c r="CG165" s="556"/>
      <c r="CH165" s="556"/>
      <c r="CI165" s="556"/>
      <c r="CJ165" s="556"/>
      <c r="CK165" s="556"/>
      <c r="CL165" s="556"/>
      <c r="CM165" s="556"/>
      <c r="CN165" s="556"/>
      <c r="CO165" s="556"/>
      <c r="CP165" s="556"/>
      <c r="CQ165" s="556"/>
      <c r="CR165" s="556"/>
      <c r="CS165" s="556"/>
      <c r="CT165" s="556"/>
      <c r="CU165" s="556"/>
      <c r="CV165" s="557">
        <f t="shared" si="24"/>
        <v>444601.5</v>
      </c>
      <c r="CW165" s="557"/>
      <c r="CX165" s="557"/>
      <c r="CY165" s="557"/>
      <c r="CZ165" s="557"/>
      <c r="DA165" s="557"/>
      <c r="DB165" s="557"/>
      <c r="DC165" s="557"/>
      <c r="DD165" s="557"/>
      <c r="DE165" s="558"/>
    </row>
    <row r="166" spans="1:109" s="2" customFormat="1" ht="23.25" customHeight="1" x14ac:dyDescent="0.2">
      <c r="A166" s="540" t="s">
        <v>1271</v>
      </c>
      <c r="B166" s="541"/>
      <c r="C166" s="541"/>
      <c r="D166" s="541"/>
      <c r="E166" s="541"/>
      <c r="F166" s="541"/>
      <c r="G166" s="541"/>
      <c r="H166" s="541"/>
      <c r="I166" s="541"/>
      <c r="J166" s="541"/>
      <c r="K166" s="541"/>
      <c r="L166" s="541"/>
      <c r="M166" s="541"/>
      <c r="N166" s="541"/>
      <c r="O166" s="542"/>
      <c r="P166" s="543" t="s">
        <v>1269</v>
      </c>
      <c r="Q166" s="544"/>
      <c r="R166" s="544"/>
      <c r="S166" s="544"/>
      <c r="T166" s="544"/>
      <c r="U166" s="544"/>
      <c r="V166" s="544"/>
      <c r="W166" s="544"/>
      <c r="X166" s="544"/>
      <c r="Y166" s="544"/>
      <c r="Z166" s="544"/>
      <c r="AA166" s="544"/>
      <c r="AB166" s="544"/>
      <c r="AC166" s="545"/>
      <c r="AD166" s="546">
        <v>101</v>
      </c>
      <c r="AE166" s="547"/>
      <c r="AF166" s="548"/>
      <c r="AG166" s="549">
        <v>1</v>
      </c>
      <c r="AH166" s="550"/>
      <c r="AI166" s="550"/>
      <c r="AJ166" s="551"/>
      <c r="AK166" s="528">
        <v>5365.5</v>
      </c>
      <c r="AL166" s="529"/>
      <c r="AM166" s="529"/>
      <c r="AN166" s="529"/>
      <c r="AO166" s="529"/>
      <c r="AP166" s="530"/>
      <c r="AQ166" s="536">
        <f t="shared" si="22"/>
        <v>64386</v>
      </c>
      <c r="AR166" s="537"/>
      <c r="AS166" s="537"/>
      <c r="AT166" s="537"/>
      <c r="AU166" s="537"/>
      <c r="AV166" s="537"/>
      <c r="AW166" s="537"/>
      <c r="AX166" s="538"/>
      <c r="AY166" s="532"/>
      <c r="AZ166" s="533"/>
      <c r="BA166" s="533"/>
      <c r="BB166" s="533"/>
      <c r="BC166" s="533"/>
      <c r="BD166" s="533"/>
      <c r="BE166" s="533"/>
      <c r="BF166" s="534"/>
      <c r="BG166" s="535">
        <f t="shared" si="18"/>
        <v>894.25</v>
      </c>
      <c r="BH166" s="535"/>
      <c r="BI166" s="535"/>
      <c r="BJ166" s="535"/>
      <c r="BK166" s="535"/>
      <c r="BL166" s="535"/>
      <c r="BM166" s="535"/>
      <c r="BN166" s="535"/>
      <c r="BO166" s="536">
        <f t="shared" si="23"/>
        <v>8820</v>
      </c>
      <c r="BP166" s="537"/>
      <c r="BQ166" s="537"/>
      <c r="BR166" s="537"/>
      <c r="BS166" s="537"/>
      <c r="BT166" s="537"/>
      <c r="BU166" s="537"/>
      <c r="BV166" s="538"/>
      <c r="BW166" s="532"/>
      <c r="BX166" s="533"/>
      <c r="BY166" s="533"/>
      <c r="BZ166" s="533"/>
      <c r="CA166" s="533"/>
      <c r="CB166" s="533"/>
      <c r="CC166" s="533"/>
      <c r="CD166" s="534"/>
      <c r="CE166" s="532"/>
      <c r="CF166" s="533"/>
      <c r="CG166" s="533"/>
      <c r="CH166" s="533"/>
      <c r="CI166" s="533"/>
      <c r="CJ166" s="533"/>
      <c r="CK166" s="533"/>
      <c r="CL166" s="533"/>
      <c r="CM166" s="534"/>
      <c r="CN166" s="532"/>
      <c r="CO166" s="533"/>
      <c r="CP166" s="533"/>
      <c r="CQ166" s="533"/>
      <c r="CR166" s="533"/>
      <c r="CS166" s="533"/>
      <c r="CT166" s="533"/>
      <c r="CU166" s="534"/>
      <c r="CV166" s="536">
        <f t="shared" si="24"/>
        <v>74100.25</v>
      </c>
      <c r="CW166" s="537"/>
      <c r="CX166" s="537"/>
      <c r="CY166" s="537"/>
      <c r="CZ166" s="537"/>
      <c r="DA166" s="537"/>
      <c r="DB166" s="537"/>
      <c r="DC166" s="537"/>
      <c r="DD166" s="537"/>
      <c r="DE166" s="555"/>
    </row>
    <row r="167" spans="1:109" s="2" customFormat="1" ht="23.25" customHeight="1" x14ac:dyDescent="0.2">
      <c r="A167" s="523" t="s">
        <v>1163</v>
      </c>
      <c r="B167" s="524" t="s">
        <v>1163</v>
      </c>
      <c r="C167" s="524" t="s">
        <v>1163</v>
      </c>
      <c r="D167" s="524" t="s">
        <v>1163</v>
      </c>
      <c r="E167" s="524" t="s">
        <v>1163</v>
      </c>
      <c r="F167" s="524" t="s">
        <v>1163</v>
      </c>
      <c r="G167" s="524" t="s">
        <v>1163</v>
      </c>
      <c r="H167" s="524" t="s">
        <v>1163</v>
      </c>
      <c r="I167" s="524" t="s">
        <v>1163</v>
      </c>
      <c r="J167" s="524" t="s">
        <v>1163</v>
      </c>
      <c r="K167" s="524" t="s">
        <v>1163</v>
      </c>
      <c r="L167" s="524" t="s">
        <v>1163</v>
      </c>
      <c r="M167" s="524" t="s">
        <v>1163</v>
      </c>
      <c r="N167" s="524" t="s">
        <v>1163</v>
      </c>
      <c r="O167" s="524" t="s">
        <v>1163</v>
      </c>
      <c r="P167" s="525" t="s">
        <v>1283</v>
      </c>
      <c r="Q167" s="525"/>
      <c r="R167" s="525"/>
      <c r="S167" s="525"/>
      <c r="T167" s="525"/>
      <c r="U167" s="525"/>
      <c r="V167" s="525"/>
      <c r="W167" s="525"/>
      <c r="X167" s="525"/>
      <c r="Y167" s="525"/>
      <c r="Z167" s="525"/>
      <c r="AA167" s="525"/>
      <c r="AB167" s="525"/>
      <c r="AC167" s="525"/>
      <c r="AD167" s="526">
        <v>101</v>
      </c>
      <c r="AE167" s="526"/>
      <c r="AF167" s="526"/>
      <c r="AG167" s="527">
        <v>1</v>
      </c>
      <c r="AH167" s="527"/>
      <c r="AI167" s="527"/>
      <c r="AJ167" s="527"/>
      <c r="AK167" s="552">
        <v>10764</v>
      </c>
      <c r="AL167" s="553">
        <v>10764</v>
      </c>
      <c r="AM167" s="553">
        <v>10764</v>
      </c>
      <c r="AN167" s="553">
        <v>10764</v>
      </c>
      <c r="AO167" s="553">
        <v>10764</v>
      </c>
      <c r="AP167" s="554">
        <v>10764</v>
      </c>
      <c r="AQ167" s="531">
        <f t="shared" si="22"/>
        <v>129168</v>
      </c>
      <c r="AR167" s="531"/>
      <c r="AS167" s="531"/>
      <c r="AT167" s="531"/>
      <c r="AU167" s="531"/>
      <c r="AV167" s="531"/>
      <c r="AW167" s="531"/>
      <c r="AX167" s="531"/>
      <c r="AY167" s="532"/>
      <c r="AZ167" s="533"/>
      <c r="BA167" s="533"/>
      <c r="BB167" s="533"/>
      <c r="BC167" s="533"/>
      <c r="BD167" s="533"/>
      <c r="BE167" s="533"/>
      <c r="BF167" s="534"/>
      <c r="BG167" s="535">
        <f t="shared" si="18"/>
        <v>1794</v>
      </c>
      <c r="BH167" s="535"/>
      <c r="BI167" s="535"/>
      <c r="BJ167" s="535"/>
      <c r="BK167" s="535"/>
      <c r="BL167" s="535"/>
      <c r="BM167" s="535"/>
      <c r="BN167" s="535"/>
      <c r="BO167" s="536">
        <f t="shared" si="23"/>
        <v>17694.246575342466</v>
      </c>
      <c r="BP167" s="537"/>
      <c r="BQ167" s="537"/>
      <c r="BR167" s="537"/>
      <c r="BS167" s="537"/>
      <c r="BT167" s="537"/>
      <c r="BU167" s="537"/>
      <c r="BV167" s="538"/>
      <c r="BW167" s="535"/>
      <c r="BX167" s="535"/>
      <c r="BY167" s="535"/>
      <c r="BZ167" s="535"/>
      <c r="CA167" s="535"/>
      <c r="CB167" s="535"/>
      <c r="CC167" s="535"/>
      <c r="CD167" s="535"/>
      <c r="CE167" s="535"/>
      <c r="CF167" s="535"/>
      <c r="CG167" s="535"/>
      <c r="CH167" s="535"/>
      <c r="CI167" s="535"/>
      <c r="CJ167" s="535"/>
      <c r="CK167" s="535"/>
      <c r="CL167" s="535"/>
      <c r="CM167" s="535"/>
      <c r="CN167" s="535"/>
      <c r="CO167" s="535"/>
      <c r="CP167" s="535"/>
      <c r="CQ167" s="535"/>
      <c r="CR167" s="535"/>
      <c r="CS167" s="535"/>
      <c r="CT167" s="535"/>
      <c r="CU167" s="535"/>
      <c r="CV167" s="531">
        <f t="shared" si="24"/>
        <v>148656.24657534246</v>
      </c>
      <c r="CW167" s="531"/>
      <c r="CX167" s="531"/>
      <c r="CY167" s="531"/>
      <c r="CZ167" s="531"/>
      <c r="DA167" s="531"/>
      <c r="DB167" s="531"/>
      <c r="DC167" s="531"/>
      <c r="DD167" s="531"/>
      <c r="DE167" s="539"/>
    </row>
    <row r="168" spans="1:109" s="2" customFormat="1" ht="23.25" customHeight="1" x14ac:dyDescent="0.2">
      <c r="A168" s="540" t="s">
        <v>1272</v>
      </c>
      <c r="B168" s="541" t="s">
        <v>1272</v>
      </c>
      <c r="C168" s="541" t="s">
        <v>1272</v>
      </c>
      <c r="D168" s="541" t="s">
        <v>1272</v>
      </c>
      <c r="E168" s="541" t="s">
        <v>1272</v>
      </c>
      <c r="F168" s="541" t="s">
        <v>1272</v>
      </c>
      <c r="G168" s="541" t="s">
        <v>1272</v>
      </c>
      <c r="H168" s="541" t="s">
        <v>1272</v>
      </c>
      <c r="I168" s="541" t="s">
        <v>1272</v>
      </c>
      <c r="J168" s="541" t="s">
        <v>1272</v>
      </c>
      <c r="K168" s="541" t="s">
        <v>1272</v>
      </c>
      <c r="L168" s="541" t="s">
        <v>1272</v>
      </c>
      <c r="M168" s="541" t="s">
        <v>1272</v>
      </c>
      <c r="N168" s="541" t="s">
        <v>1272</v>
      </c>
      <c r="O168" s="542" t="s">
        <v>1272</v>
      </c>
      <c r="P168" s="543" t="s">
        <v>1283</v>
      </c>
      <c r="Q168" s="544"/>
      <c r="R168" s="544"/>
      <c r="S168" s="544"/>
      <c r="T168" s="544"/>
      <c r="U168" s="544"/>
      <c r="V168" s="544"/>
      <c r="W168" s="544"/>
      <c r="X168" s="544"/>
      <c r="Y168" s="544"/>
      <c r="Z168" s="544"/>
      <c r="AA168" s="544"/>
      <c r="AB168" s="544"/>
      <c r="AC168" s="545"/>
      <c r="AD168" s="546">
        <v>101</v>
      </c>
      <c r="AE168" s="547"/>
      <c r="AF168" s="548"/>
      <c r="AG168" s="549">
        <v>1</v>
      </c>
      <c r="AH168" s="550"/>
      <c r="AI168" s="550"/>
      <c r="AJ168" s="551"/>
      <c r="AK168" s="552">
        <v>10440.9</v>
      </c>
      <c r="AL168" s="553">
        <v>10440.9</v>
      </c>
      <c r="AM168" s="553">
        <v>10440.9</v>
      </c>
      <c r="AN168" s="553">
        <v>10440.9</v>
      </c>
      <c r="AO168" s="553">
        <v>10440.9</v>
      </c>
      <c r="AP168" s="554">
        <v>10440.9</v>
      </c>
      <c r="AQ168" s="536">
        <f t="shared" si="22"/>
        <v>125290.79999999999</v>
      </c>
      <c r="AR168" s="537"/>
      <c r="AS168" s="537"/>
      <c r="AT168" s="537"/>
      <c r="AU168" s="537"/>
      <c r="AV168" s="537"/>
      <c r="AW168" s="537"/>
      <c r="AX168" s="538"/>
      <c r="AY168" s="532"/>
      <c r="AZ168" s="533"/>
      <c r="BA168" s="533"/>
      <c r="BB168" s="533"/>
      <c r="BC168" s="533"/>
      <c r="BD168" s="533"/>
      <c r="BE168" s="533"/>
      <c r="BF168" s="534"/>
      <c r="BG168" s="535">
        <f t="shared" si="18"/>
        <v>1740.1499999999999</v>
      </c>
      <c r="BH168" s="535"/>
      <c r="BI168" s="535"/>
      <c r="BJ168" s="535"/>
      <c r="BK168" s="535"/>
      <c r="BL168" s="535"/>
      <c r="BM168" s="535"/>
      <c r="BN168" s="535"/>
      <c r="BO168" s="536">
        <f t="shared" si="23"/>
        <v>17163.123287671231</v>
      </c>
      <c r="BP168" s="537"/>
      <c r="BQ168" s="537"/>
      <c r="BR168" s="537"/>
      <c r="BS168" s="537"/>
      <c r="BT168" s="537"/>
      <c r="BU168" s="537"/>
      <c r="BV168" s="538"/>
      <c r="BW168" s="532"/>
      <c r="BX168" s="533"/>
      <c r="BY168" s="533"/>
      <c r="BZ168" s="533"/>
      <c r="CA168" s="533"/>
      <c r="CB168" s="533"/>
      <c r="CC168" s="533"/>
      <c r="CD168" s="534"/>
      <c r="CE168" s="532"/>
      <c r="CF168" s="533"/>
      <c r="CG168" s="533"/>
      <c r="CH168" s="533"/>
      <c r="CI168" s="533"/>
      <c r="CJ168" s="533"/>
      <c r="CK168" s="533"/>
      <c r="CL168" s="533"/>
      <c r="CM168" s="534"/>
      <c r="CN168" s="532"/>
      <c r="CO168" s="533"/>
      <c r="CP168" s="533"/>
      <c r="CQ168" s="533"/>
      <c r="CR168" s="533"/>
      <c r="CS168" s="533"/>
      <c r="CT168" s="533"/>
      <c r="CU168" s="534"/>
      <c r="CV168" s="536">
        <f t="shared" si="24"/>
        <v>144194.0732876712</v>
      </c>
      <c r="CW168" s="537"/>
      <c r="CX168" s="537"/>
      <c r="CY168" s="537"/>
      <c r="CZ168" s="537"/>
      <c r="DA168" s="537"/>
      <c r="DB168" s="537"/>
      <c r="DC168" s="537"/>
      <c r="DD168" s="537"/>
      <c r="DE168" s="555"/>
    </row>
    <row r="169" spans="1:109" s="2" customFormat="1" ht="23.25" customHeight="1" x14ac:dyDescent="0.2">
      <c r="A169" s="523" t="s">
        <v>1273</v>
      </c>
      <c r="B169" s="524" t="s">
        <v>1273</v>
      </c>
      <c r="C169" s="524" t="s">
        <v>1273</v>
      </c>
      <c r="D169" s="524" t="s">
        <v>1273</v>
      </c>
      <c r="E169" s="524" t="s">
        <v>1273</v>
      </c>
      <c r="F169" s="524" t="s">
        <v>1273</v>
      </c>
      <c r="G169" s="524" t="s">
        <v>1273</v>
      </c>
      <c r="H169" s="524" t="s">
        <v>1273</v>
      </c>
      <c r="I169" s="524" t="s">
        <v>1273</v>
      </c>
      <c r="J169" s="524" t="s">
        <v>1273</v>
      </c>
      <c r="K169" s="524" t="s">
        <v>1273</v>
      </c>
      <c r="L169" s="524" t="s">
        <v>1273</v>
      </c>
      <c r="M169" s="524" t="s">
        <v>1273</v>
      </c>
      <c r="N169" s="524" t="s">
        <v>1273</v>
      </c>
      <c r="O169" s="524" t="s">
        <v>1273</v>
      </c>
      <c r="P169" s="525" t="s">
        <v>1284</v>
      </c>
      <c r="Q169" s="525"/>
      <c r="R169" s="525"/>
      <c r="S169" s="525"/>
      <c r="T169" s="525"/>
      <c r="U169" s="525"/>
      <c r="V169" s="525"/>
      <c r="W169" s="525"/>
      <c r="X169" s="525"/>
      <c r="Y169" s="525"/>
      <c r="Z169" s="525"/>
      <c r="AA169" s="525"/>
      <c r="AB169" s="525"/>
      <c r="AC169" s="525"/>
      <c r="AD169" s="526">
        <v>101</v>
      </c>
      <c r="AE169" s="526"/>
      <c r="AF169" s="526"/>
      <c r="AG169" s="527">
        <v>1</v>
      </c>
      <c r="AH169" s="527"/>
      <c r="AI169" s="527"/>
      <c r="AJ169" s="527"/>
      <c r="AK169" s="552">
        <v>5978.1</v>
      </c>
      <c r="AL169" s="553">
        <v>5978.1</v>
      </c>
      <c r="AM169" s="553">
        <v>5978.1</v>
      </c>
      <c r="AN169" s="553">
        <v>5978.1</v>
      </c>
      <c r="AO169" s="553">
        <v>5978.1</v>
      </c>
      <c r="AP169" s="554">
        <v>5978.1</v>
      </c>
      <c r="AQ169" s="531">
        <f t="shared" si="22"/>
        <v>71737.200000000012</v>
      </c>
      <c r="AR169" s="531"/>
      <c r="AS169" s="531"/>
      <c r="AT169" s="531"/>
      <c r="AU169" s="531"/>
      <c r="AV169" s="531"/>
      <c r="AW169" s="531"/>
      <c r="AX169" s="531"/>
      <c r="AY169" s="532"/>
      <c r="AZ169" s="533"/>
      <c r="BA169" s="533"/>
      <c r="BB169" s="533"/>
      <c r="BC169" s="533"/>
      <c r="BD169" s="533"/>
      <c r="BE169" s="533"/>
      <c r="BF169" s="534"/>
      <c r="BG169" s="535">
        <f t="shared" si="18"/>
        <v>996.35</v>
      </c>
      <c r="BH169" s="535"/>
      <c r="BI169" s="535"/>
      <c r="BJ169" s="535"/>
      <c r="BK169" s="535"/>
      <c r="BL169" s="535"/>
      <c r="BM169" s="535"/>
      <c r="BN169" s="535"/>
      <c r="BO169" s="536">
        <f t="shared" si="23"/>
        <v>9827.0136986301386</v>
      </c>
      <c r="BP169" s="537"/>
      <c r="BQ169" s="537"/>
      <c r="BR169" s="537"/>
      <c r="BS169" s="537"/>
      <c r="BT169" s="537"/>
      <c r="BU169" s="537"/>
      <c r="BV169" s="538"/>
      <c r="BW169" s="535"/>
      <c r="BX169" s="535"/>
      <c r="BY169" s="535"/>
      <c r="BZ169" s="535"/>
      <c r="CA169" s="535"/>
      <c r="CB169" s="535"/>
      <c r="CC169" s="535"/>
      <c r="CD169" s="535"/>
      <c r="CE169" s="535"/>
      <c r="CF169" s="535"/>
      <c r="CG169" s="535"/>
      <c r="CH169" s="535"/>
      <c r="CI169" s="535"/>
      <c r="CJ169" s="535"/>
      <c r="CK169" s="535"/>
      <c r="CL169" s="535"/>
      <c r="CM169" s="535"/>
      <c r="CN169" s="535"/>
      <c r="CO169" s="535"/>
      <c r="CP169" s="535"/>
      <c r="CQ169" s="535"/>
      <c r="CR169" s="535"/>
      <c r="CS169" s="535"/>
      <c r="CT169" s="535"/>
      <c r="CU169" s="535"/>
      <c r="CV169" s="531">
        <f t="shared" si="24"/>
        <v>82560.563698630154</v>
      </c>
      <c r="CW169" s="531"/>
      <c r="CX169" s="531"/>
      <c r="CY169" s="531"/>
      <c r="CZ169" s="531"/>
      <c r="DA169" s="531"/>
      <c r="DB169" s="531"/>
      <c r="DC169" s="531"/>
      <c r="DD169" s="531"/>
      <c r="DE169" s="539"/>
    </row>
    <row r="170" spans="1:109" s="2" customFormat="1" ht="23.25" customHeight="1" x14ac:dyDescent="0.2">
      <c r="A170" s="540" t="s">
        <v>1274</v>
      </c>
      <c r="B170" s="541" t="s">
        <v>1274</v>
      </c>
      <c r="C170" s="541" t="s">
        <v>1274</v>
      </c>
      <c r="D170" s="541" t="s">
        <v>1274</v>
      </c>
      <c r="E170" s="541" t="s">
        <v>1274</v>
      </c>
      <c r="F170" s="541" t="s">
        <v>1274</v>
      </c>
      <c r="G170" s="541" t="s">
        <v>1274</v>
      </c>
      <c r="H170" s="541" t="s">
        <v>1274</v>
      </c>
      <c r="I170" s="541" t="s">
        <v>1274</v>
      </c>
      <c r="J170" s="541" t="s">
        <v>1274</v>
      </c>
      <c r="K170" s="541" t="s">
        <v>1274</v>
      </c>
      <c r="L170" s="541" t="s">
        <v>1274</v>
      </c>
      <c r="M170" s="541" t="s">
        <v>1274</v>
      </c>
      <c r="N170" s="541" t="s">
        <v>1274</v>
      </c>
      <c r="O170" s="542" t="s">
        <v>1274</v>
      </c>
      <c r="P170" s="543" t="s">
        <v>1284</v>
      </c>
      <c r="Q170" s="544"/>
      <c r="R170" s="544"/>
      <c r="S170" s="544"/>
      <c r="T170" s="544"/>
      <c r="U170" s="544"/>
      <c r="V170" s="544"/>
      <c r="W170" s="544"/>
      <c r="X170" s="544"/>
      <c r="Y170" s="544"/>
      <c r="Z170" s="544"/>
      <c r="AA170" s="544"/>
      <c r="AB170" s="544"/>
      <c r="AC170" s="545"/>
      <c r="AD170" s="546">
        <v>101</v>
      </c>
      <c r="AE170" s="547"/>
      <c r="AF170" s="548"/>
      <c r="AG170" s="549">
        <v>1</v>
      </c>
      <c r="AH170" s="550"/>
      <c r="AI170" s="550"/>
      <c r="AJ170" s="551"/>
      <c r="AK170" s="552">
        <v>7562.0999999999995</v>
      </c>
      <c r="AL170" s="553">
        <v>7562.0999999999995</v>
      </c>
      <c r="AM170" s="553">
        <v>7562.0999999999995</v>
      </c>
      <c r="AN170" s="553">
        <v>7562.0999999999995</v>
      </c>
      <c r="AO170" s="553">
        <v>7562.0999999999995</v>
      </c>
      <c r="AP170" s="554">
        <v>7562.0999999999995</v>
      </c>
      <c r="AQ170" s="536">
        <f t="shared" si="22"/>
        <v>90745.2</v>
      </c>
      <c r="AR170" s="537"/>
      <c r="AS170" s="537"/>
      <c r="AT170" s="537"/>
      <c r="AU170" s="537"/>
      <c r="AV170" s="537"/>
      <c r="AW170" s="537"/>
      <c r="AX170" s="538"/>
      <c r="AY170" s="532"/>
      <c r="AZ170" s="533"/>
      <c r="BA170" s="533"/>
      <c r="BB170" s="533"/>
      <c r="BC170" s="533"/>
      <c r="BD170" s="533"/>
      <c r="BE170" s="533"/>
      <c r="BF170" s="534"/>
      <c r="BG170" s="535">
        <f t="shared" si="18"/>
        <v>1260.3499999999999</v>
      </c>
      <c r="BH170" s="535"/>
      <c r="BI170" s="535"/>
      <c r="BJ170" s="535"/>
      <c r="BK170" s="535"/>
      <c r="BL170" s="535"/>
      <c r="BM170" s="535"/>
      <c r="BN170" s="535"/>
      <c r="BO170" s="536">
        <f t="shared" si="23"/>
        <v>12430.849315068492</v>
      </c>
      <c r="BP170" s="537"/>
      <c r="BQ170" s="537"/>
      <c r="BR170" s="537"/>
      <c r="BS170" s="537"/>
      <c r="BT170" s="537"/>
      <c r="BU170" s="537"/>
      <c r="BV170" s="538"/>
      <c r="BW170" s="532"/>
      <c r="BX170" s="533"/>
      <c r="BY170" s="533"/>
      <c r="BZ170" s="533"/>
      <c r="CA170" s="533"/>
      <c r="CB170" s="533"/>
      <c r="CC170" s="533"/>
      <c r="CD170" s="534"/>
      <c r="CE170" s="532"/>
      <c r="CF170" s="533"/>
      <c r="CG170" s="533"/>
      <c r="CH170" s="533"/>
      <c r="CI170" s="533"/>
      <c r="CJ170" s="533"/>
      <c r="CK170" s="533"/>
      <c r="CL170" s="533"/>
      <c r="CM170" s="534"/>
      <c r="CN170" s="532"/>
      <c r="CO170" s="533"/>
      <c r="CP170" s="533"/>
      <c r="CQ170" s="533"/>
      <c r="CR170" s="533"/>
      <c r="CS170" s="533"/>
      <c r="CT170" s="533"/>
      <c r="CU170" s="534"/>
      <c r="CV170" s="536">
        <f t="shared" si="24"/>
        <v>104436.3993150685</v>
      </c>
      <c r="CW170" s="537"/>
      <c r="CX170" s="537"/>
      <c r="CY170" s="537"/>
      <c r="CZ170" s="537"/>
      <c r="DA170" s="537"/>
      <c r="DB170" s="537"/>
      <c r="DC170" s="537"/>
      <c r="DD170" s="537"/>
      <c r="DE170" s="555"/>
    </row>
    <row r="171" spans="1:109" s="2" customFormat="1" ht="23.25" customHeight="1" x14ac:dyDescent="0.2">
      <c r="A171" s="523" t="s">
        <v>1275</v>
      </c>
      <c r="B171" s="524" t="s">
        <v>1275</v>
      </c>
      <c r="C171" s="524" t="s">
        <v>1275</v>
      </c>
      <c r="D171" s="524" t="s">
        <v>1275</v>
      </c>
      <c r="E171" s="524" t="s">
        <v>1275</v>
      </c>
      <c r="F171" s="524" t="s">
        <v>1275</v>
      </c>
      <c r="G171" s="524" t="s">
        <v>1275</v>
      </c>
      <c r="H171" s="524" t="s">
        <v>1275</v>
      </c>
      <c r="I171" s="524" t="s">
        <v>1275</v>
      </c>
      <c r="J171" s="524" t="s">
        <v>1275</v>
      </c>
      <c r="K171" s="524" t="s">
        <v>1275</v>
      </c>
      <c r="L171" s="524" t="s">
        <v>1275</v>
      </c>
      <c r="M171" s="524" t="s">
        <v>1275</v>
      </c>
      <c r="N171" s="524" t="s">
        <v>1275</v>
      </c>
      <c r="O171" s="524" t="s">
        <v>1275</v>
      </c>
      <c r="P171" s="525" t="s">
        <v>1284</v>
      </c>
      <c r="Q171" s="525"/>
      <c r="R171" s="525"/>
      <c r="S171" s="525"/>
      <c r="T171" s="525"/>
      <c r="U171" s="525"/>
      <c r="V171" s="525"/>
      <c r="W171" s="525"/>
      <c r="X171" s="525"/>
      <c r="Y171" s="525"/>
      <c r="Z171" s="525"/>
      <c r="AA171" s="525"/>
      <c r="AB171" s="525"/>
      <c r="AC171" s="525"/>
      <c r="AD171" s="526">
        <v>101</v>
      </c>
      <c r="AE171" s="526"/>
      <c r="AF171" s="526"/>
      <c r="AG171" s="527">
        <v>1</v>
      </c>
      <c r="AH171" s="527"/>
      <c r="AI171" s="527"/>
      <c r="AJ171" s="527"/>
      <c r="AK171" s="552">
        <v>4573.8</v>
      </c>
      <c r="AL171" s="553">
        <v>4573.8</v>
      </c>
      <c r="AM171" s="553">
        <v>4573.8</v>
      </c>
      <c r="AN171" s="553">
        <v>4573.8</v>
      </c>
      <c r="AO171" s="553">
        <v>4573.8</v>
      </c>
      <c r="AP171" s="554">
        <v>4573.8</v>
      </c>
      <c r="AQ171" s="531">
        <f t="shared" si="22"/>
        <v>54885.600000000006</v>
      </c>
      <c r="AR171" s="531"/>
      <c r="AS171" s="531"/>
      <c r="AT171" s="531"/>
      <c r="AU171" s="531"/>
      <c r="AV171" s="531"/>
      <c r="AW171" s="531"/>
      <c r="AX171" s="531"/>
      <c r="AY171" s="532"/>
      <c r="AZ171" s="533"/>
      <c r="BA171" s="533"/>
      <c r="BB171" s="533"/>
      <c r="BC171" s="533"/>
      <c r="BD171" s="533"/>
      <c r="BE171" s="533"/>
      <c r="BF171" s="534"/>
      <c r="BG171" s="535">
        <f t="shared" si="18"/>
        <v>762.30000000000007</v>
      </c>
      <c r="BH171" s="535"/>
      <c r="BI171" s="535"/>
      <c r="BJ171" s="535"/>
      <c r="BK171" s="535"/>
      <c r="BL171" s="535"/>
      <c r="BM171" s="535"/>
      <c r="BN171" s="535"/>
      <c r="BO171" s="536">
        <f t="shared" si="23"/>
        <v>7518.5753424657551</v>
      </c>
      <c r="BP171" s="537"/>
      <c r="BQ171" s="537"/>
      <c r="BR171" s="537"/>
      <c r="BS171" s="537"/>
      <c r="BT171" s="537"/>
      <c r="BU171" s="537"/>
      <c r="BV171" s="538"/>
      <c r="BW171" s="535"/>
      <c r="BX171" s="535"/>
      <c r="BY171" s="535"/>
      <c r="BZ171" s="535"/>
      <c r="CA171" s="535"/>
      <c r="CB171" s="535"/>
      <c r="CC171" s="535"/>
      <c r="CD171" s="535"/>
      <c r="CE171" s="535"/>
      <c r="CF171" s="535"/>
      <c r="CG171" s="535"/>
      <c r="CH171" s="535"/>
      <c r="CI171" s="535"/>
      <c r="CJ171" s="535"/>
      <c r="CK171" s="535"/>
      <c r="CL171" s="535"/>
      <c r="CM171" s="535"/>
      <c r="CN171" s="535"/>
      <c r="CO171" s="535"/>
      <c r="CP171" s="535"/>
      <c r="CQ171" s="535"/>
      <c r="CR171" s="535"/>
      <c r="CS171" s="535"/>
      <c r="CT171" s="535"/>
      <c r="CU171" s="535"/>
      <c r="CV171" s="531">
        <f t="shared" si="24"/>
        <v>63166.475342465761</v>
      </c>
      <c r="CW171" s="531"/>
      <c r="CX171" s="531"/>
      <c r="CY171" s="531"/>
      <c r="CZ171" s="531"/>
      <c r="DA171" s="531"/>
      <c r="DB171" s="531"/>
      <c r="DC171" s="531"/>
      <c r="DD171" s="531"/>
      <c r="DE171" s="539"/>
    </row>
    <row r="172" spans="1:109" s="2" customFormat="1" ht="23.25" customHeight="1" x14ac:dyDescent="0.2">
      <c r="A172" s="540" t="s">
        <v>1223</v>
      </c>
      <c r="B172" s="541" t="s">
        <v>1223</v>
      </c>
      <c r="C172" s="541" t="s">
        <v>1223</v>
      </c>
      <c r="D172" s="541" t="s">
        <v>1223</v>
      </c>
      <c r="E172" s="541" t="s">
        <v>1223</v>
      </c>
      <c r="F172" s="541" t="s">
        <v>1223</v>
      </c>
      <c r="G172" s="541" t="s">
        <v>1223</v>
      </c>
      <c r="H172" s="541" t="s">
        <v>1223</v>
      </c>
      <c r="I172" s="541" t="s">
        <v>1223</v>
      </c>
      <c r="J172" s="541" t="s">
        <v>1223</v>
      </c>
      <c r="K172" s="541" t="s">
        <v>1223</v>
      </c>
      <c r="L172" s="541" t="s">
        <v>1223</v>
      </c>
      <c r="M172" s="541" t="s">
        <v>1223</v>
      </c>
      <c r="N172" s="541" t="s">
        <v>1223</v>
      </c>
      <c r="O172" s="542" t="s">
        <v>1223</v>
      </c>
      <c r="P172" s="543" t="s">
        <v>1285</v>
      </c>
      <c r="Q172" s="544"/>
      <c r="R172" s="544"/>
      <c r="S172" s="544"/>
      <c r="T172" s="544"/>
      <c r="U172" s="544"/>
      <c r="V172" s="544"/>
      <c r="W172" s="544"/>
      <c r="X172" s="544"/>
      <c r="Y172" s="544"/>
      <c r="Z172" s="544"/>
      <c r="AA172" s="544"/>
      <c r="AB172" s="544"/>
      <c r="AC172" s="545"/>
      <c r="AD172" s="546">
        <v>101</v>
      </c>
      <c r="AE172" s="547"/>
      <c r="AF172" s="548"/>
      <c r="AG172" s="549">
        <v>1</v>
      </c>
      <c r="AH172" s="550"/>
      <c r="AI172" s="550"/>
      <c r="AJ172" s="551"/>
      <c r="AK172" s="552">
        <v>6859.5</v>
      </c>
      <c r="AL172" s="553">
        <v>6859.5</v>
      </c>
      <c r="AM172" s="553">
        <v>6859.5</v>
      </c>
      <c r="AN172" s="553">
        <v>6859.5</v>
      </c>
      <c r="AO172" s="553">
        <v>6859.5</v>
      </c>
      <c r="AP172" s="554">
        <v>6859.5</v>
      </c>
      <c r="AQ172" s="536">
        <f t="shared" si="22"/>
        <v>82314</v>
      </c>
      <c r="AR172" s="537"/>
      <c r="AS172" s="537"/>
      <c r="AT172" s="537"/>
      <c r="AU172" s="537"/>
      <c r="AV172" s="537"/>
      <c r="AW172" s="537"/>
      <c r="AX172" s="538"/>
      <c r="AY172" s="532"/>
      <c r="AZ172" s="533"/>
      <c r="BA172" s="533"/>
      <c r="BB172" s="533"/>
      <c r="BC172" s="533"/>
      <c r="BD172" s="533"/>
      <c r="BE172" s="533"/>
      <c r="BF172" s="534"/>
      <c r="BG172" s="535">
        <f t="shared" si="18"/>
        <v>1143.25</v>
      </c>
      <c r="BH172" s="535"/>
      <c r="BI172" s="535"/>
      <c r="BJ172" s="535"/>
      <c r="BK172" s="535"/>
      <c r="BL172" s="535"/>
      <c r="BM172" s="535"/>
      <c r="BN172" s="535"/>
      <c r="BO172" s="536">
        <f t="shared" si="23"/>
        <v>11275.890410958904</v>
      </c>
      <c r="BP172" s="537"/>
      <c r="BQ172" s="537"/>
      <c r="BR172" s="537"/>
      <c r="BS172" s="537"/>
      <c r="BT172" s="537"/>
      <c r="BU172" s="537"/>
      <c r="BV172" s="538"/>
      <c r="BW172" s="532"/>
      <c r="BX172" s="533"/>
      <c r="BY172" s="533"/>
      <c r="BZ172" s="533"/>
      <c r="CA172" s="533"/>
      <c r="CB172" s="533"/>
      <c r="CC172" s="533"/>
      <c r="CD172" s="534"/>
      <c r="CE172" s="532"/>
      <c r="CF172" s="533"/>
      <c r="CG172" s="533"/>
      <c r="CH172" s="533"/>
      <c r="CI172" s="533"/>
      <c r="CJ172" s="533"/>
      <c r="CK172" s="533"/>
      <c r="CL172" s="533"/>
      <c r="CM172" s="534"/>
      <c r="CN172" s="532"/>
      <c r="CO172" s="533"/>
      <c r="CP172" s="533"/>
      <c r="CQ172" s="533"/>
      <c r="CR172" s="533"/>
      <c r="CS172" s="533"/>
      <c r="CT172" s="533"/>
      <c r="CU172" s="534"/>
      <c r="CV172" s="536">
        <f t="shared" si="24"/>
        <v>94733.140410958906</v>
      </c>
      <c r="CW172" s="537"/>
      <c r="CX172" s="537"/>
      <c r="CY172" s="537"/>
      <c r="CZ172" s="537"/>
      <c r="DA172" s="537"/>
      <c r="DB172" s="537"/>
      <c r="DC172" s="537"/>
      <c r="DD172" s="537"/>
      <c r="DE172" s="555"/>
    </row>
    <row r="173" spans="1:109" s="2" customFormat="1" ht="23.25" customHeight="1" x14ac:dyDescent="0.2">
      <c r="A173" s="523" t="s">
        <v>1276</v>
      </c>
      <c r="B173" s="524" t="s">
        <v>1276</v>
      </c>
      <c r="C173" s="524" t="s">
        <v>1276</v>
      </c>
      <c r="D173" s="524" t="s">
        <v>1276</v>
      </c>
      <c r="E173" s="524" t="s">
        <v>1276</v>
      </c>
      <c r="F173" s="524" t="s">
        <v>1276</v>
      </c>
      <c r="G173" s="524" t="s">
        <v>1276</v>
      </c>
      <c r="H173" s="524" t="s">
        <v>1276</v>
      </c>
      <c r="I173" s="524" t="s">
        <v>1276</v>
      </c>
      <c r="J173" s="524" t="s">
        <v>1276</v>
      </c>
      <c r="K173" s="524" t="s">
        <v>1276</v>
      </c>
      <c r="L173" s="524" t="s">
        <v>1276</v>
      </c>
      <c r="M173" s="524" t="s">
        <v>1276</v>
      </c>
      <c r="N173" s="524" t="s">
        <v>1276</v>
      </c>
      <c r="O173" s="524" t="s">
        <v>1276</v>
      </c>
      <c r="P173" s="525" t="s">
        <v>1286</v>
      </c>
      <c r="Q173" s="525"/>
      <c r="R173" s="525"/>
      <c r="S173" s="525"/>
      <c r="T173" s="525"/>
      <c r="U173" s="525"/>
      <c r="V173" s="525"/>
      <c r="W173" s="525"/>
      <c r="X173" s="525"/>
      <c r="Y173" s="525"/>
      <c r="Z173" s="525"/>
      <c r="AA173" s="525"/>
      <c r="AB173" s="525"/>
      <c r="AC173" s="525"/>
      <c r="AD173" s="526">
        <v>101</v>
      </c>
      <c r="AE173" s="526"/>
      <c r="AF173" s="526"/>
      <c r="AG173" s="527">
        <v>1</v>
      </c>
      <c r="AH173" s="527"/>
      <c r="AI173" s="527"/>
      <c r="AJ173" s="527"/>
      <c r="AK173" s="552">
        <v>8190.9</v>
      </c>
      <c r="AL173" s="553">
        <v>8190.9</v>
      </c>
      <c r="AM173" s="553">
        <v>8190.9</v>
      </c>
      <c r="AN173" s="553">
        <v>8190.9</v>
      </c>
      <c r="AO173" s="553">
        <v>8190.9</v>
      </c>
      <c r="AP173" s="554">
        <v>8190.9</v>
      </c>
      <c r="AQ173" s="531">
        <f t="shared" si="22"/>
        <v>98290.799999999988</v>
      </c>
      <c r="AR173" s="531"/>
      <c r="AS173" s="531"/>
      <c r="AT173" s="531"/>
      <c r="AU173" s="531"/>
      <c r="AV173" s="531"/>
      <c r="AW173" s="531"/>
      <c r="AX173" s="531"/>
      <c r="AY173" s="532"/>
      <c r="AZ173" s="533"/>
      <c r="BA173" s="533"/>
      <c r="BB173" s="533"/>
      <c r="BC173" s="533"/>
      <c r="BD173" s="533"/>
      <c r="BE173" s="533"/>
      <c r="BF173" s="534"/>
      <c r="BG173" s="535">
        <f t="shared" si="18"/>
        <v>1365.1499999999999</v>
      </c>
      <c r="BH173" s="535"/>
      <c r="BI173" s="535"/>
      <c r="BJ173" s="535"/>
      <c r="BK173" s="535"/>
      <c r="BL173" s="535"/>
      <c r="BM173" s="535"/>
      <c r="BN173" s="535"/>
      <c r="BO173" s="536">
        <f t="shared" si="23"/>
        <v>13464.49315068493</v>
      </c>
      <c r="BP173" s="537"/>
      <c r="BQ173" s="537"/>
      <c r="BR173" s="537"/>
      <c r="BS173" s="537"/>
      <c r="BT173" s="537"/>
      <c r="BU173" s="537"/>
      <c r="BV173" s="538"/>
      <c r="BW173" s="535"/>
      <c r="BX173" s="535"/>
      <c r="BY173" s="535"/>
      <c r="BZ173" s="535"/>
      <c r="CA173" s="535"/>
      <c r="CB173" s="535"/>
      <c r="CC173" s="535"/>
      <c r="CD173" s="535"/>
      <c r="CE173" s="535"/>
      <c r="CF173" s="535"/>
      <c r="CG173" s="535"/>
      <c r="CH173" s="535"/>
      <c r="CI173" s="535"/>
      <c r="CJ173" s="535"/>
      <c r="CK173" s="535"/>
      <c r="CL173" s="535"/>
      <c r="CM173" s="535"/>
      <c r="CN173" s="535"/>
      <c r="CO173" s="535"/>
      <c r="CP173" s="535"/>
      <c r="CQ173" s="535"/>
      <c r="CR173" s="535"/>
      <c r="CS173" s="535"/>
      <c r="CT173" s="535"/>
      <c r="CU173" s="535"/>
      <c r="CV173" s="531">
        <f t="shared" si="24"/>
        <v>113120.44315068491</v>
      </c>
      <c r="CW173" s="531"/>
      <c r="CX173" s="531"/>
      <c r="CY173" s="531"/>
      <c r="CZ173" s="531"/>
      <c r="DA173" s="531"/>
      <c r="DB173" s="531"/>
      <c r="DC173" s="531"/>
      <c r="DD173" s="531"/>
      <c r="DE173" s="539"/>
    </row>
    <row r="174" spans="1:109" s="2" customFormat="1" ht="23.25" customHeight="1" x14ac:dyDescent="0.2">
      <c r="A174" s="523" t="s">
        <v>1163</v>
      </c>
      <c r="B174" s="524" t="s">
        <v>1163</v>
      </c>
      <c r="C174" s="524" t="s">
        <v>1163</v>
      </c>
      <c r="D174" s="524" t="s">
        <v>1163</v>
      </c>
      <c r="E174" s="524" t="s">
        <v>1163</v>
      </c>
      <c r="F174" s="524" t="s">
        <v>1163</v>
      </c>
      <c r="G174" s="524" t="s">
        <v>1163</v>
      </c>
      <c r="H174" s="524" t="s">
        <v>1163</v>
      </c>
      <c r="I174" s="524" t="s">
        <v>1163</v>
      </c>
      <c r="J174" s="524" t="s">
        <v>1163</v>
      </c>
      <c r="K174" s="524" t="s">
        <v>1163</v>
      </c>
      <c r="L174" s="524" t="s">
        <v>1163</v>
      </c>
      <c r="M174" s="524" t="s">
        <v>1163</v>
      </c>
      <c r="N174" s="524" t="s">
        <v>1163</v>
      </c>
      <c r="O174" s="524" t="s">
        <v>1163</v>
      </c>
      <c r="P174" s="525" t="s">
        <v>1287</v>
      </c>
      <c r="Q174" s="525"/>
      <c r="R174" s="525"/>
      <c r="S174" s="525"/>
      <c r="T174" s="525"/>
      <c r="U174" s="525"/>
      <c r="V174" s="525"/>
      <c r="W174" s="525"/>
      <c r="X174" s="525"/>
      <c r="Y174" s="525"/>
      <c r="Z174" s="525"/>
      <c r="AA174" s="525"/>
      <c r="AB174" s="525"/>
      <c r="AC174" s="525"/>
      <c r="AD174" s="526">
        <v>101</v>
      </c>
      <c r="AE174" s="526"/>
      <c r="AF174" s="526"/>
      <c r="AG174" s="527">
        <v>1</v>
      </c>
      <c r="AH174" s="527"/>
      <c r="AI174" s="527"/>
      <c r="AJ174" s="527"/>
      <c r="AK174" s="552">
        <v>12690.599999999999</v>
      </c>
      <c r="AL174" s="553">
        <v>12690.599999999999</v>
      </c>
      <c r="AM174" s="553">
        <v>12690.599999999999</v>
      </c>
      <c r="AN174" s="553">
        <v>12690.599999999999</v>
      </c>
      <c r="AO174" s="553">
        <v>12690.599999999999</v>
      </c>
      <c r="AP174" s="554">
        <v>12690.599999999999</v>
      </c>
      <c r="AQ174" s="531">
        <f t="shared" si="22"/>
        <v>152287.19999999998</v>
      </c>
      <c r="AR174" s="531"/>
      <c r="AS174" s="531"/>
      <c r="AT174" s="531"/>
      <c r="AU174" s="531"/>
      <c r="AV174" s="531"/>
      <c r="AW174" s="531"/>
      <c r="AX174" s="531"/>
      <c r="AY174" s="532"/>
      <c r="AZ174" s="533"/>
      <c r="BA174" s="533"/>
      <c r="BB174" s="533"/>
      <c r="BC174" s="533"/>
      <c r="BD174" s="533"/>
      <c r="BE174" s="533"/>
      <c r="BF174" s="534"/>
      <c r="BG174" s="535">
        <f t="shared" si="18"/>
        <v>2115.0999999999995</v>
      </c>
      <c r="BH174" s="535"/>
      <c r="BI174" s="535"/>
      <c r="BJ174" s="535"/>
      <c r="BK174" s="535"/>
      <c r="BL174" s="535"/>
      <c r="BM174" s="535"/>
      <c r="BN174" s="535"/>
      <c r="BO174" s="536">
        <f t="shared" si="23"/>
        <v>20861.260273972603</v>
      </c>
      <c r="BP174" s="537"/>
      <c r="BQ174" s="537"/>
      <c r="BR174" s="537"/>
      <c r="BS174" s="537"/>
      <c r="BT174" s="537"/>
      <c r="BU174" s="537"/>
      <c r="BV174" s="538"/>
      <c r="BW174" s="535"/>
      <c r="BX174" s="535"/>
      <c r="BY174" s="535"/>
      <c r="BZ174" s="535"/>
      <c r="CA174" s="535"/>
      <c r="CB174" s="535"/>
      <c r="CC174" s="535"/>
      <c r="CD174" s="535"/>
      <c r="CE174" s="535"/>
      <c r="CF174" s="535"/>
      <c r="CG174" s="535"/>
      <c r="CH174" s="535"/>
      <c r="CI174" s="535"/>
      <c r="CJ174" s="535"/>
      <c r="CK174" s="535"/>
      <c r="CL174" s="535"/>
      <c r="CM174" s="535"/>
      <c r="CN174" s="535"/>
      <c r="CO174" s="535"/>
      <c r="CP174" s="535"/>
      <c r="CQ174" s="535"/>
      <c r="CR174" s="535"/>
      <c r="CS174" s="535"/>
      <c r="CT174" s="535"/>
      <c r="CU174" s="535"/>
      <c r="CV174" s="531">
        <f t="shared" si="24"/>
        <v>175263.5602739726</v>
      </c>
      <c r="CW174" s="531"/>
      <c r="CX174" s="531"/>
      <c r="CY174" s="531"/>
      <c r="CZ174" s="531"/>
      <c r="DA174" s="531"/>
      <c r="DB174" s="531"/>
      <c r="DC174" s="531"/>
      <c r="DD174" s="531"/>
      <c r="DE174" s="539"/>
    </row>
    <row r="175" spans="1:109" s="2" customFormat="1" ht="23.25" customHeight="1" x14ac:dyDescent="0.2">
      <c r="A175" s="540" t="s">
        <v>1142</v>
      </c>
      <c r="B175" s="541" t="s">
        <v>1142</v>
      </c>
      <c r="C175" s="541" t="s">
        <v>1142</v>
      </c>
      <c r="D175" s="541" t="s">
        <v>1142</v>
      </c>
      <c r="E175" s="541" t="s">
        <v>1142</v>
      </c>
      <c r="F175" s="541" t="s">
        <v>1142</v>
      </c>
      <c r="G175" s="541" t="s">
        <v>1142</v>
      </c>
      <c r="H175" s="541" t="s">
        <v>1142</v>
      </c>
      <c r="I175" s="541" t="s">
        <v>1142</v>
      </c>
      <c r="J175" s="541" t="s">
        <v>1142</v>
      </c>
      <c r="K175" s="541" t="s">
        <v>1142</v>
      </c>
      <c r="L175" s="541" t="s">
        <v>1142</v>
      </c>
      <c r="M175" s="541" t="s">
        <v>1142</v>
      </c>
      <c r="N175" s="541" t="s">
        <v>1142</v>
      </c>
      <c r="O175" s="542" t="s">
        <v>1142</v>
      </c>
      <c r="P175" s="543" t="s">
        <v>1287</v>
      </c>
      <c r="Q175" s="544"/>
      <c r="R175" s="544"/>
      <c r="S175" s="544"/>
      <c r="T175" s="544"/>
      <c r="U175" s="544"/>
      <c r="V175" s="544"/>
      <c r="W175" s="544"/>
      <c r="X175" s="544"/>
      <c r="Y175" s="544"/>
      <c r="Z175" s="544"/>
      <c r="AA175" s="544"/>
      <c r="AB175" s="544"/>
      <c r="AC175" s="545"/>
      <c r="AD175" s="546">
        <v>101</v>
      </c>
      <c r="AE175" s="547"/>
      <c r="AF175" s="548"/>
      <c r="AG175" s="549">
        <v>1</v>
      </c>
      <c r="AH175" s="550"/>
      <c r="AI175" s="550"/>
      <c r="AJ175" s="551"/>
      <c r="AK175" s="552">
        <v>6233.7</v>
      </c>
      <c r="AL175" s="553">
        <v>6233.7</v>
      </c>
      <c r="AM175" s="553">
        <v>6233.7</v>
      </c>
      <c r="AN175" s="553">
        <v>6233.7</v>
      </c>
      <c r="AO175" s="553">
        <v>6233.7</v>
      </c>
      <c r="AP175" s="554">
        <v>6233.7</v>
      </c>
      <c r="AQ175" s="536">
        <f t="shared" si="22"/>
        <v>74804.399999999994</v>
      </c>
      <c r="AR175" s="537"/>
      <c r="AS175" s="537"/>
      <c r="AT175" s="537"/>
      <c r="AU175" s="537"/>
      <c r="AV175" s="537"/>
      <c r="AW175" s="537"/>
      <c r="AX175" s="538"/>
      <c r="AY175" s="532"/>
      <c r="AZ175" s="533"/>
      <c r="BA175" s="533"/>
      <c r="BB175" s="533"/>
      <c r="BC175" s="533"/>
      <c r="BD175" s="533"/>
      <c r="BE175" s="533"/>
      <c r="BF175" s="534"/>
      <c r="BG175" s="535">
        <f t="shared" si="18"/>
        <v>1038.95</v>
      </c>
      <c r="BH175" s="535"/>
      <c r="BI175" s="535"/>
      <c r="BJ175" s="535"/>
      <c r="BK175" s="535"/>
      <c r="BL175" s="535"/>
      <c r="BM175" s="535"/>
      <c r="BN175" s="535"/>
      <c r="BO175" s="536">
        <f t="shared" si="23"/>
        <v>10247.17808219178</v>
      </c>
      <c r="BP175" s="537"/>
      <c r="BQ175" s="537"/>
      <c r="BR175" s="537"/>
      <c r="BS175" s="537"/>
      <c r="BT175" s="537"/>
      <c r="BU175" s="537"/>
      <c r="BV175" s="538"/>
      <c r="BW175" s="532"/>
      <c r="BX175" s="533"/>
      <c r="BY175" s="533"/>
      <c r="BZ175" s="533"/>
      <c r="CA175" s="533"/>
      <c r="CB175" s="533"/>
      <c r="CC175" s="533"/>
      <c r="CD175" s="534"/>
      <c r="CE175" s="532"/>
      <c r="CF175" s="533"/>
      <c r="CG175" s="533"/>
      <c r="CH175" s="533"/>
      <c r="CI175" s="533"/>
      <c r="CJ175" s="533"/>
      <c r="CK175" s="533"/>
      <c r="CL175" s="533"/>
      <c r="CM175" s="534"/>
      <c r="CN175" s="532"/>
      <c r="CO175" s="533"/>
      <c r="CP175" s="533"/>
      <c r="CQ175" s="533"/>
      <c r="CR175" s="533"/>
      <c r="CS175" s="533"/>
      <c r="CT175" s="533"/>
      <c r="CU175" s="534"/>
      <c r="CV175" s="536">
        <f t="shared" si="24"/>
        <v>86090.528082191769</v>
      </c>
      <c r="CW175" s="537"/>
      <c r="CX175" s="537"/>
      <c r="CY175" s="537"/>
      <c r="CZ175" s="537"/>
      <c r="DA175" s="537"/>
      <c r="DB175" s="537"/>
      <c r="DC175" s="537"/>
      <c r="DD175" s="537"/>
      <c r="DE175" s="555"/>
    </row>
    <row r="176" spans="1:109" s="2" customFormat="1" ht="23.25" customHeight="1" x14ac:dyDescent="0.2">
      <c r="A176" s="523" t="s">
        <v>1277</v>
      </c>
      <c r="B176" s="524" t="s">
        <v>1277</v>
      </c>
      <c r="C176" s="524" t="s">
        <v>1277</v>
      </c>
      <c r="D176" s="524" t="s">
        <v>1277</v>
      </c>
      <c r="E176" s="524" t="s">
        <v>1277</v>
      </c>
      <c r="F176" s="524" t="s">
        <v>1277</v>
      </c>
      <c r="G176" s="524" t="s">
        <v>1277</v>
      </c>
      <c r="H176" s="524" t="s">
        <v>1277</v>
      </c>
      <c r="I176" s="524" t="s">
        <v>1277</v>
      </c>
      <c r="J176" s="524" t="s">
        <v>1277</v>
      </c>
      <c r="K176" s="524" t="s">
        <v>1277</v>
      </c>
      <c r="L176" s="524" t="s">
        <v>1277</v>
      </c>
      <c r="M176" s="524" t="s">
        <v>1277</v>
      </c>
      <c r="N176" s="524" t="s">
        <v>1277</v>
      </c>
      <c r="O176" s="524" t="s">
        <v>1277</v>
      </c>
      <c r="P176" s="525" t="s">
        <v>1287</v>
      </c>
      <c r="Q176" s="525"/>
      <c r="R176" s="525"/>
      <c r="S176" s="525"/>
      <c r="T176" s="525"/>
      <c r="U176" s="525"/>
      <c r="V176" s="525"/>
      <c r="W176" s="525"/>
      <c r="X176" s="525"/>
      <c r="Y176" s="525"/>
      <c r="Z176" s="525"/>
      <c r="AA176" s="525"/>
      <c r="AB176" s="525"/>
      <c r="AC176" s="525"/>
      <c r="AD176" s="526">
        <v>101</v>
      </c>
      <c r="AE176" s="526"/>
      <c r="AF176" s="526"/>
      <c r="AG176" s="527">
        <v>1</v>
      </c>
      <c r="AH176" s="527"/>
      <c r="AI176" s="527"/>
      <c r="AJ176" s="527"/>
      <c r="AK176" s="552">
        <v>8131.8</v>
      </c>
      <c r="AL176" s="553">
        <v>8131.8</v>
      </c>
      <c r="AM176" s="553">
        <v>8131.8</v>
      </c>
      <c r="AN176" s="553">
        <v>8131.8</v>
      </c>
      <c r="AO176" s="553">
        <v>8131.8</v>
      </c>
      <c r="AP176" s="554">
        <v>8131.8</v>
      </c>
      <c r="AQ176" s="531">
        <f t="shared" si="22"/>
        <v>97581.6</v>
      </c>
      <c r="AR176" s="531"/>
      <c r="AS176" s="531"/>
      <c r="AT176" s="531"/>
      <c r="AU176" s="531"/>
      <c r="AV176" s="531"/>
      <c r="AW176" s="531"/>
      <c r="AX176" s="531"/>
      <c r="AY176" s="532"/>
      <c r="AZ176" s="533"/>
      <c r="BA176" s="533"/>
      <c r="BB176" s="533"/>
      <c r="BC176" s="533"/>
      <c r="BD176" s="533"/>
      <c r="BE176" s="533"/>
      <c r="BF176" s="534"/>
      <c r="BG176" s="535">
        <f t="shared" si="18"/>
        <v>1355.3</v>
      </c>
      <c r="BH176" s="535"/>
      <c r="BI176" s="535"/>
      <c r="BJ176" s="535"/>
      <c r="BK176" s="535"/>
      <c r="BL176" s="535"/>
      <c r="BM176" s="535"/>
      <c r="BN176" s="535"/>
      <c r="BO176" s="536">
        <f t="shared" si="23"/>
        <v>13367.342465753423</v>
      </c>
      <c r="BP176" s="537"/>
      <c r="BQ176" s="537"/>
      <c r="BR176" s="537"/>
      <c r="BS176" s="537"/>
      <c r="BT176" s="537"/>
      <c r="BU176" s="537"/>
      <c r="BV176" s="538"/>
      <c r="BW176" s="535"/>
      <c r="BX176" s="535"/>
      <c r="BY176" s="535"/>
      <c r="BZ176" s="535"/>
      <c r="CA176" s="535"/>
      <c r="CB176" s="535"/>
      <c r="CC176" s="535"/>
      <c r="CD176" s="535"/>
      <c r="CE176" s="535"/>
      <c r="CF176" s="535"/>
      <c r="CG176" s="535"/>
      <c r="CH176" s="535"/>
      <c r="CI176" s="535"/>
      <c r="CJ176" s="535"/>
      <c r="CK176" s="535"/>
      <c r="CL176" s="535"/>
      <c r="CM176" s="535"/>
      <c r="CN176" s="535"/>
      <c r="CO176" s="535"/>
      <c r="CP176" s="535"/>
      <c r="CQ176" s="535"/>
      <c r="CR176" s="535"/>
      <c r="CS176" s="535"/>
      <c r="CT176" s="535"/>
      <c r="CU176" s="535"/>
      <c r="CV176" s="531">
        <f t="shared" si="24"/>
        <v>112304.24246575343</v>
      </c>
      <c r="CW176" s="531"/>
      <c r="CX176" s="531"/>
      <c r="CY176" s="531"/>
      <c r="CZ176" s="531"/>
      <c r="DA176" s="531"/>
      <c r="DB176" s="531"/>
      <c r="DC176" s="531"/>
      <c r="DD176" s="531"/>
      <c r="DE176" s="539"/>
    </row>
    <row r="177" spans="1:109" s="2" customFormat="1" ht="23.25" customHeight="1" x14ac:dyDescent="0.2">
      <c r="A177" s="540" t="s">
        <v>1277</v>
      </c>
      <c r="B177" s="541" t="s">
        <v>1277</v>
      </c>
      <c r="C177" s="541" t="s">
        <v>1277</v>
      </c>
      <c r="D177" s="541" t="s">
        <v>1277</v>
      </c>
      <c r="E177" s="541" t="s">
        <v>1277</v>
      </c>
      <c r="F177" s="541" t="s">
        <v>1277</v>
      </c>
      <c r="G177" s="541" t="s">
        <v>1277</v>
      </c>
      <c r="H177" s="541" t="s">
        <v>1277</v>
      </c>
      <c r="I177" s="541" t="s">
        <v>1277</v>
      </c>
      <c r="J177" s="541" t="s">
        <v>1277</v>
      </c>
      <c r="K177" s="541" t="s">
        <v>1277</v>
      </c>
      <c r="L177" s="541" t="s">
        <v>1277</v>
      </c>
      <c r="M177" s="541" t="s">
        <v>1277</v>
      </c>
      <c r="N177" s="541" t="s">
        <v>1277</v>
      </c>
      <c r="O177" s="542" t="s">
        <v>1277</v>
      </c>
      <c r="P177" s="543" t="s">
        <v>1287</v>
      </c>
      <c r="Q177" s="544"/>
      <c r="R177" s="544"/>
      <c r="S177" s="544"/>
      <c r="T177" s="544"/>
      <c r="U177" s="544"/>
      <c r="V177" s="544"/>
      <c r="W177" s="544"/>
      <c r="X177" s="544"/>
      <c r="Y177" s="544"/>
      <c r="Z177" s="544"/>
      <c r="AA177" s="544"/>
      <c r="AB177" s="544"/>
      <c r="AC177" s="545"/>
      <c r="AD177" s="546">
        <v>101</v>
      </c>
      <c r="AE177" s="547"/>
      <c r="AF177" s="548"/>
      <c r="AG177" s="549">
        <v>1</v>
      </c>
      <c r="AH177" s="550"/>
      <c r="AI177" s="550"/>
      <c r="AJ177" s="551"/>
      <c r="AK177" s="552">
        <v>8131.8</v>
      </c>
      <c r="AL177" s="553">
        <v>8131.8</v>
      </c>
      <c r="AM177" s="553">
        <v>8131.8</v>
      </c>
      <c r="AN177" s="553">
        <v>8131.8</v>
      </c>
      <c r="AO177" s="553">
        <v>8131.8</v>
      </c>
      <c r="AP177" s="554">
        <v>8131.8</v>
      </c>
      <c r="AQ177" s="536">
        <f t="shared" si="22"/>
        <v>97581.6</v>
      </c>
      <c r="AR177" s="537"/>
      <c r="AS177" s="537"/>
      <c r="AT177" s="537"/>
      <c r="AU177" s="537"/>
      <c r="AV177" s="537"/>
      <c r="AW177" s="537"/>
      <c r="AX177" s="538"/>
      <c r="AY177" s="532"/>
      <c r="AZ177" s="533"/>
      <c r="BA177" s="533"/>
      <c r="BB177" s="533"/>
      <c r="BC177" s="533"/>
      <c r="BD177" s="533"/>
      <c r="BE177" s="533"/>
      <c r="BF177" s="534"/>
      <c r="BG177" s="535">
        <f t="shared" si="18"/>
        <v>1355.3</v>
      </c>
      <c r="BH177" s="535"/>
      <c r="BI177" s="535"/>
      <c r="BJ177" s="535"/>
      <c r="BK177" s="535"/>
      <c r="BL177" s="535"/>
      <c r="BM177" s="535"/>
      <c r="BN177" s="535"/>
      <c r="BO177" s="536">
        <f t="shared" si="23"/>
        <v>13367.342465753423</v>
      </c>
      <c r="BP177" s="537"/>
      <c r="BQ177" s="537"/>
      <c r="BR177" s="537"/>
      <c r="BS177" s="537"/>
      <c r="BT177" s="537"/>
      <c r="BU177" s="537"/>
      <c r="BV177" s="538"/>
      <c r="BW177" s="532"/>
      <c r="BX177" s="533"/>
      <c r="BY177" s="533"/>
      <c r="BZ177" s="533"/>
      <c r="CA177" s="533"/>
      <c r="CB177" s="533"/>
      <c r="CC177" s="533"/>
      <c r="CD177" s="534"/>
      <c r="CE177" s="532"/>
      <c r="CF177" s="533"/>
      <c r="CG177" s="533"/>
      <c r="CH177" s="533"/>
      <c r="CI177" s="533"/>
      <c r="CJ177" s="533"/>
      <c r="CK177" s="533"/>
      <c r="CL177" s="533"/>
      <c r="CM177" s="534"/>
      <c r="CN177" s="532"/>
      <c r="CO177" s="533"/>
      <c r="CP177" s="533"/>
      <c r="CQ177" s="533"/>
      <c r="CR177" s="533"/>
      <c r="CS177" s="533"/>
      <c r="CT177" s="533"/>
      <c r="CU177" s="534"/>
      <c r="CV177" s="536">
        <f t="shared" si="24"/>
        <v>112304.24246575343</v>
      </c>
      <c r="CW177" s="537"/>
      <c r="CX177" s="537"/>
      <c r="CY177" s="537"/>
      <c r="CZ177" s="537"/>
      <c r="DA177" s="537"/>
      <c r="DB177" s="537"/>
      <c r="DC177" s="537"/>
      <c r="DD177" s="537"/>
      <c r="DE177" s="555"/>
    </row>
    <row r="178" spans="1:109" s="2" customFormat="1" ht="23.25" customHeight="1" x14ac:dyDescent="0.2">
      <c r="A178" s="523" t="s">
        <v>1278</v>
      </c>
      <c r="B178" s="524" t="s">
        <v>1278</v>
      </c>
      <c r="C178" s="524" t="s">
        <v>1278</v>
      </c>
      <c r="D178" s="524" t="s">
        <v>1278</v>
      </c>
      <c r="E178" s="524" t="s">
        <v>1278</v>
      </c>
      <c r="F178" s="524" t="s">
        <v>1278</v>
      </c>
      <c r="G178" s="524" t="s">
        <v>1278</v>
      </c>
      <c r="H178" s="524" t="s">
        <v>1278</v>
      </c>
      <c r="I178" s="524" t="s">
        <v>1278</v>
      </c>
      <c r="J178" s="524" t="s">
        <v>1278</v>
      </c>
      <c r="K178" s="524" t="s">
        <v>1278</v>
      </c>
      <c r="L178" s="524" t="s">
        <v>1278</v>
      </c>
      <c r="M178" s="524" t="s">
        <v>1278</v>
      </c>
      <c r="N178" s="524" t="s">
        <v>1278</v>
      </c>
      <c r="O178" s="524" t="s">
        <v>1278</v>
      </c>
      <c r="P178" s="525" t="s">
        <v>1287</v>
      </c>
      <c r="Q178" s="525"/>
      <c r="R178" s="525"/>
      <c r="S178" s="525"/>
      <c r="T178" s="525"/>
      <c r="U178" s="525"/>
      <c r="V178" s="525"/>
      <c r="W178" s="525"/>
      <c r="X178" s="525"/>
      <c r="Y178" s="525"/>
      <c r="Z178" s="525"/>
      <c r="AA178" s="525"/>
      <c r="AB178" s="525"/>
      <c r="AC178" s="525"/>
      <c r="AD178" s="526">
        <v>101</v>
      </c>
      <c r="AE178" s="526"/>
      <c r="AF178" s="526"/>
      <c r="AG178" s="527">
        <v>1</v>
      </c>
      <c r="AH178" s="527"/>
      <c r="AI178" s="527"/>
      <c r="AJ178" s="527"/>
      <c r="AK178" s="552">
        <v>7717.7999999999993</v>
      </c>
      <c r="AL178" s="553">
        <v>7717.7999999999993</v>
      </c>
      <c r="AM178" s="553">
        <v>7717.7999999999993</v>
      </c>
      <c r="AN178" s="553">
        <v>7717.7999999999993</v>
      </c>
      <c r="AO178" s="553">
        <v>7717.7999999999993</v>
      </c>
      <c r="AP178" s="554">
        <v>7717.7999999999993</v>
      </c>
      <c r="AQ178" s="531">
        <f t="shared" si="22"/>
        <v>92613.599999999991</v>
      </c>
      <c r="AR178" s="531"/>
      <c r="AS178" s="531"/>
      <c r="AT178" s="531"/>
      <c r="AU178" s="531"/>
      <c r="AV178" s="531"/>
      <c r="AW178" s="531"/>
      <c r="AX178" s="531"/>
      <c r="AY178" s="532"/>
      <c r="AZ178" s="533"/>
      <c r="BA178" s="533"/>
      <c r="BB178" s="533"/>
      <c r="BC178" s="533"/>
      <c r="BD178" s="533"/>
      <c r="BE178" s="533"/>
      <c r="BF178" s="534"/>
      <c r="BG178" s="535">
        <f t="shared" si="18"/>
        <v>1286.3</v>
      </c>
      <c r="BH178" s="535"/>
      <c r="BI178" s="535"/>
      <c r="BJ178" s="535"/>
      <c r="BK178" s="535"/>
      <c r="BL178" s="535"/>
      <c r="BM178" s="535"/>
      <c r="BN178" s="535"/>
      <c r="BO178" s="536">
        <f t="shared" si="23"/>
        <v>12686.794520547945</v>
      </c>
      <c r="BP178" s="537"/>
      <c r="BQ178" s="537"/>
      <c r="BR178" s="537"/>
      <c r="BS178" s="537"/>
      <c r="BT178" s="537"/>
      <c r="BU178" s="537"/>
      <c r="BV178" s="538"/>
      <c r="BW178" s="535"/>
      <c r="BX178" s="535"/>
      <c r="BY178" s="535"/>
      <c r="BZ178" s="535"/>
      <c r="CA178" s="535"/>
      <c r="CB178" s="535"/>
      <c r="CC178" s="535"/>
      <c r="CD178" s="535"/>
      <c r="CE178" s="535"/>
      <c r="CF178" s="535"/>
      <c r="CG178" s="535"/>
      <c r="CH178" s="535"/>
      <c r="CI178" s="535"/>
      <c r="CJ178" s="535"/>
      <c r="CK178" s="535"/>
      <c r="CL178" s="535"/>
      <c r="CM178" s="535"/>
      <c r="CN178" s="535"/>
      <c r="CO178" s="535"/>
      <c r="CP178" s="535"/>
      <c r="CQ178" s="535"/>
      <c r="CR178" s="535"/>
      <c r="CS178" s="535"/>
      <c r="CT178" s="535"/>
      <c r="CU178" s="535"/>
      <c r="CV178" s="531">
        <f t="shared" si="24"/>
        <v>106586.69452054794</v>
      </c>
      <c r="CW178" s="531"/>
      <c r="CX178" s="531"/>
      <c r="CY178" s="531"/>
      <c r="CZ178" s="531"/>
      <c r="DA178" s="531"/>
      <c r="DB178" s="531"/>
      <c r="DC178" s="531"/>
      <c r="DD178" s="531"/>
      <c r="DE178" s="539"/>
    </row>
    <row r="179" spans="1:109" s="2" customFormat="1" ht="23.25" customHeight="1" x14ac:dyDescent="0.2">
      <c r="A179" s="540" t="s">
        <v>1279</v>
      </c>
      <c r="B179" s="541" t="s">
        <v>1279</v>
      </c>
      <c r="C179" s="541" t="s">
        <v>1279</v>
      </c>
      <c r="D179" s="541" t="s">
        <v>1279</v>
      </c>
      <c r="E179" s="541" t="s">
        <v>1279</v>
      </c>
      <c r="F179" s="541" t="s">
        <v>1279</v>
      </c>
      <c r="G179" s="541" t="s">
        <v>1279</v>
      </c>
      <c r="H179" s="541" t="s">
        <v>1279</v>
      </c>
      <c r="I179" s="541" t="s">
        <v>1279</v>
      </c>
      <c r="J179" s="541" t="s">
        <v>1279</v>
      </c>
      <c r="K179" s="541" t="s">
        <v>1279</v>
      </c>
      <c r="L179" s="541" t="s">
        <v>1279</v>
      </c>
      <c r="M179" s="541" t="s">
        <v>1279</v>
      </c>
      <c r="N179" s="541" t="s">
        <v>1279</v>
      </c>
      <c r="O179" s="542" t="s">
        <v>1279</v>
      </c>
      <c r="P179" s="543" t="s">
        <v>1287</v>
      </c>
      <c r="Q179" s="544"/>
      <c r="R179" s="544"/>
      <c r="S179" s="544"/>
      <c r="T179" s="544"/>
      <c r="U179" s="544"/>
      <c r="V179" s="544"/>
      <c r="W179" s="544"/>
      <c r="X179" s="544"/>
      <c r="Y179" s="544"/>
      <c r="Z179" s="544"/>
      <c r="AA179" s="544"/>
      <c r="AB179" s="544"/>
      <c r="AC179" s="545"/>
      <c r="AD179" s="546">
        <v>101</v>
      </c>
      <c r="AE179" s="547"/>
      <c r="AF179" s="548"/>
      <c r="AG179" s="549">
        <v>4</v>
      </c>
      <c r="AH179" s="550"/>
      <c r="AI179" s="550"/>
      <c r="AJ179" s="551"/>
      <c r="AK179" s="552">
        <v>6346.8</v>
      </c>
      <c r="AL179" s="553">
        <v>6346.8</v>
      </c>
      <c r="AM179" s="553">
        <v>6346.8</v>
      </c>
      <c r="AN179" s="553">
        <v>6346.8</v>
      </c>
      <c r="AO179" s="553">
        <v>6346.8</v>
      </c>
      <c r="AP179" s="554">
        <v>6346.8</v>
      </c>
      <c r="AQ179" s="536">
        <f t="shared" si="22"/>
        <v>304646.40000000002</v>
      </c>
      <c r="AR179" s="537"/>
      <c r="AS179" s="537"/>
      <c r="AT179" s="537"/>
      <c r="AU179" s="537"/>
      <c r="AV179" s="537"/>
      <c r="AW179" s="537"/>
      <c r="AX179" s="538"/>
      <c r="AY179" s="532"/>
      <c r="AZ179" s="533"/>
      <c r="BA179" s="533"/>
      <c r="BB179" s="533"/>
      <c r="BC179" s="533"/>
      <c r="BD179" s="533"/>
      <c r="BE179" s="533"/>
      <c r="BF179" s="534"/>
      <c r="BG179" s="535">
        <f t="shared" si="18"/>
        <v>4231.2</v>
      </c>
      <c r="BH179" s="535"/>
      <c r="BI179" s="535"/>
      <c r="BJ179" s="535"/>
      <c r="BK179" s="535"/>
      <c r="BL179" s="535"/>
      <c r="BM179" s="535"/>
      <c r="BN179" s="535"/>
      <c r="BO179" s="536">
        <f t="shared" si="23"/>
        <v>41732.383561643837</v>
      </c>
      <c r="BP179" s="537"/>
      <c r="BQ179" s="537"/>
      <c r="BR179" s="537"/>
      <c r="BS179" s="537"/>
      <c r="BT179" s="537"/>
      <c r="BU179" s="537"/>
      <c r="BV179" s="538"/>
      <c r="BW179" s="532"/>
      <c r="BX179" s="533"/>
      <c r="BY179" s="533"/>
      <c r="BZ179" s="533"/>
      <c r="CA179" s="533"/>
      <c r="CB179" s="533"/>
      <c r="CC179" s="533"/>
      <c r="CD179" s="534"/>
      <c r="CE179" s="532"/>
      <c r="CF179" s="533"/>
      <c r="CG179" s="533"/>
      <c r="CH179" s="533"/>
      <c r="CI179" s="533"/>
      <c r="CJ179" s="533"/>
      <c r="CK179" s="533"/>
      <c r="CL179" s="533"/>
      <c r="CM179" s="534"/>
      <c r="CN179" s="532"/>
      <c r="CO179" s="533"/>
      <c r="CP179" s="533"/>
      <c r="CQ179" s="533"/>
      <c r="CR179" s="533"/>
      <c r="CS179" s="533"/>
      <c r="CT179" s="533"/>
      <c r="CU179" s="534"/>
      <c r="CV179" s="536">
        <f t="shared" si="24"/>
        <v>350609.98356164386</v>
      </c>
      <c r="CW179" s="537"/>
      <c r="CX179" s="537"/>
      <c r="CY179" s="537"/>
      <c r="CZ179" s="537"/>
      <c r="DA179" s="537"/>
      <c r="DB179" s="537"/>
      <c r="DC179" s="537"/>
      <c r="DD179" s="537"/>
      <c r="DE179" s="555"/>
    </row>
    <row r="180" spans="1:109" s="2" customFormat="1" ht="23.25" customHeight="1" x14ac:dyDescent="0.2">
      <c r="A180" s="523" t="s">
        <v>1280</v>
      </c>
      <c r="B180" s="524" t="s">
        <v>1280</v>
      </c>
      <c r="C180" s="524" t="s">
        <v>1280</v>
      </c>
      <c r="D180" s="524" t="s">
        <v>1280</v>
      </c>
      <c r="E180" s="524" t="s">
        <v>1280</v>
      </c>
      <c r="F180" s="524" t="s">
        <v>1280</v>
      </c>
      <c r="G180" s="524" t="s">
        <v>1280</v>
      </c>
      <c r="H180" s="524" t="s">
        <v>1280</v>
      </c>
      <c r="I180" s="524" t="s">
        <v>1280</v>
      </c>
      <c r="J180" s="524" t="s">
        <v>1280</v>
      </c>
      <c r="K180" s="524" t="s">
        <v>1280</v>
      </c>
      <c r="L180" s="524" t="s">
        <v>1280</v>
      </c>
      <c r="M180" s="524" t="s">
        <v>1280</v>
      </c>
      <c r="N180" s="524" t="s">
        <v>1280</v>
      </c>
      <c r="O180" s="524" t="s">
        <v>1280</v>
      </c>
      <c r="P180" s="525" t="s">
        <v>1287</v>
      </c>
      <c r="Q180" s="525"/>
      <c r="R180" s="525"/>
      <c r="S180" s="525"/>
      <c r="T180" s="525"/>
      <c r="U180" s="525"/>
      <c r="V180" s="525"/>
      <c r="W180" s="525"/>
      <c r="X180" s="525"/>
      <c r="Y180" s="525"/>
      <c r="Z180" s="525"/>
      <c r="AA180" s="525"/>
      <c r="AB180" s="525"/>
      <c r="AC180" s="525"/>
      <c r="AD180" s="526">
        <v>101</v>
      </c>
      <c r="AE180" s="526"/>
      <c r="AF180" s="526"/>
      <c r="AG180" s="527">
        <v>3</v>
      </c>
      <c r="AH180" s="527"/>
      <c r="AI180" s="527"/>
      <c r="AJ180" s="527"/>
      <c r="AK180" s="552">
        <v>6233.7</v>
      </c>
      <c r="AL180" s="553">
        <v>6233.7</v>
      </c>
      <c r="AM180" s="553">
        <v>6233.7</v>
      </c>
      <c r="AN180" s="553">
        <v>6233.7</v>
      </c>
      <c r="AO180" s="553">
        <v>6233.7</v>
      </c>
      <c r="AP180" s="554">
        <v>6233.7</v>
      </c>
      <c r="AQ180" s="531">
        <f t="shared" si="22"/>
        <v>224413.19999999998</v>
      </c>
      <c r="AR180" s="531"/>
      <c r="AS180" s="531"/>
      <c r="AT180" s="531"/>
      <c r="AU180" s="531"/>
      <c r="AV180" s="531"/>
      <c r="AW180" s="531"/>
      <c r="AX180" s="531"/>
      <c r="AY180" s="532"/>
      <c r="AZ180" s="533"/>
      <c r="BA180" s="533"/>
      <c r="BB180" s="533"/>
      <c r="BC180" s="533"/>
      <c r="BD180" s="533"/>
      <c r="BE180" s="533"/>
      <c r="BF180" s="534"/>
      <c r="BG180" s="535">
        <f t="shared" si="18"/>
        <v>3116.8500000000004</v>
      </c>
      <c r="BH180" s="535"/>
      <c r="BI180" s="535"/>
      <c r="BJ180" s="535"/>
      <c r="BK180" s="535"/>
      <c r="BL180" s="535"/>
      <c r="BM180" s="535"/>
      <c r="BN180" s="535"/>
      <c r="BO180" s="536">
        <f t="shared" si="23"/>
        <v>30741.534246575338</v>
      </c>
      <c r="BP180" s="537"/>
      <c r="BQ180" s="537"/>
      <c r="BR180" s="537"/>
      <c r="BS180" s="537"/>
      <c r="BT180" s="537"/>
      <c r="BU180" s="537"/>
      <c r="BV180" s="538"/>
      <c r="BW180" s="535"/>
      <c r="BX180" s="535"/>
      <c r="BY180" s="535"/>
      <c r="BZ180" s="535"/>
      <c r="CA180" s="535"/>
      <c r="CB180" s="535"/>
      <c r="CC180" s="535"/>
      <c r="CD180" s="535"/>
      <c r="CE180" s="535"/>
      <c r="CF180" s="535"/>
      <c r="CG180" s="535"/>
      <c r="CH180" s="535"/>
      <c r="CI180" s="535"/>
      <c r="CJ180" s="535"/>
      <c r="CK180" s="535"/>
      <c r="CL180" s="535"/>
      <c r="CM180" s="535"/>
      <c r="CN180" s="535"/>
      <c r="CO180" s="535"/>
      <c r="CP180" s="535"/>
      <c r="CQ180" s="535"/>
      <c r="CR180" s="535"/>
      <c r="CS180" s="535"/>
      <c r="CT180" s="535"/>
      <c r="CU180" s="535"/>
      <c r="CV180" s="531">
        <f t="shared" si="24"/>
        <v>258271.58424657534</v>
      </c>
      <c r="CW180" s="531"/>
      <c r="CX180" s="531"/>
      <c r="CY180" s="531"/>
      <c r="CZ180" s="531"/>
      <c r="DA180" s="531"/>
      <c r="DB180" s="531"/>
      <c r="DC180" s="531"/>
      <c r="DD180" s="531"/>
      <c r="DE180" s="539"/>
    </row>
    <row r="181" spans="1:109" s="2" customFormat="1" ht="23.25" customHeight="1" x14ac:dyDescent="0.2">
      <c r="A181" s="540" t="s">
        <v>1281</v>
      </c>
      <c r="B181" s="541" t="s">
        <v>1281</v>
      </c>
      <c r="C181" s="541" t="s">
        <v>1281</v>
      </c>
      <c r="D181" s="541" t="s">
        <v>1281</v>
      </c>
      <c r="E181" s="541" t="s">
        <v>1281</v>
      </c>
      <c r="F181" s="541" t="s">
        <v>1281</v>
      </c>
      <c r="G181" s="541" t="s">
        <v>1281</v>
      </c>
      <c r="H181" s="541" t="s">
        <v>1281</v>
      </c>
      <c r="I181" s="541" t="s">
        <v>1281</v>
      </c>
      <c r="J181" s="541" t="s">
        <v>1281</v>
      </c>
      <c r="K181" s="541" t="s">
        <v>1281</v>
      </c>
      <c r="L181" s="541" t="s">
        <v>1281</v>
      </c>
      <c r="M181" s="541" t="s">
        <v>1281</v>
      </c>
      <c r="N181" s="541" t="s">
        <v>1281</v>
      </c>
      <c r="O181" s="542" t="s">
        <v>1281</v>
      </c>
      <c r="P181" s="543" t="s">
        <v>1287</v>
      </c>
      <c r="Q181" s="544"/>
      <c r="R181" s="544"/>
      <c r="S181" s="544"/>
      <c r="T181" s="544"/>
      <c r="U181" s="544"/>
      <c r="V181" s="544"/>
      <c r="W181" s="544"/>
      <c r="X181" s="544"/>
      <c r="Y181" s="544"/>
      <c r="Z181" s="544"/>
      <c r="AA181" s="544"/>
      <c r="AB181" s="544"/>
      <c r="AC181" s="545"/>
      <c r="AD181" s="546">
        <v>101</v>
      </c>
      <c r="AE181" s="547"/>
      <c r="AF181" s="548"/>
      <c r="AG181" s="549">
        <v>1</v>
      </c>
      <c r="AH181" s="550"/>
      <c r="AI181" s="550"/>
      <c r="AJ181" s="551"/>
      <c r="AK181" s="552">
        <v>5007.9000000000005</v>
      </c>
      <c r="AL181" s="553">
        <v>5007.9000000000005</v>
      </c>
      <c r="AM181" s="553">
        <v>5007.9000000000005</v>
      </c>
      <c r="AN181" s="553">
        <v>5007.9000000000005</v>
      </c>
      <c r="AO181" s="553">
        <v>5007.9000000000005</v>
      </c>
      <c r="AP181" s="554">
        <v>5007.9000000000005</v>
      </c>
      <c r="AQ181" s="536">
        <f t="shared" si="22"/>
        <v>60094.8</v>
      </c>
      <c r="AR181" s="537"/>
      <c r="AS181" s="537"/>
      <c r="AT181" s="537"/>
      <c r="AU181" s="537"/>
      <c r="AV181" s="537"/>
      <c r="AW181" s="537"/>
      <c r="AX181" s="538"/>
      <c r="AY181" s="532"/>
      <c r="AZ181" s="533"/>
      <c r="BA181" s="533"/>
      <c r="BB181" s="533"/>
      <c r="BC181" s="533"/>
      <c r="BD181" s="533"/>
      <c r="BE181" s="533"/>
      <c r="BF181" s="534"/>
      <c r="BG181" s="535">
        <f t="shared" si="18"/>
        <v>834.65000000000009</v>
      </c>
      <c r="BH181" s="535"/>
      <c r="BI181" s="535"/>
      <c r="BJ181" s="535"/>
      <c r="BK181" s="535"/>
      <c r="BL181" s="535"/>
      <c r="BM181" s="535"/>
      <c r="BN181" s="535"/>
      <c r="BO181" s="536">
        <f t="shared" si="23"/>
        <v>8232.1643835616451</v>
      </c>
      <c r="BP181" s="537"/>
      <c r="BQ181" s="537"/>
      <c r="BR181" s="537"/>
      <c r="BS181" s="537"/>
      <c r="BT181" s="537"/>
      <c r="BU181" s="537"/>
      <c r="BV181" s="538"/>
      <c r="BW181" s="532"/>
      <c r="BX181" s="533"/>
      <c r="BY181" s="533"/>
      <c r="BZ181" s="533"/>
      <c r="CA181" s="533"/>
      <c r="CB181" s="533"/>
      <c r="CC181" s="533"/>
      <c r="CD181" s="534"/>
      <c r="CE181" s="532"/>
      <c r="CF181" s="533"/>
      <c r="CG181" s="533"/>
      <c r="CH181" s="533"/>
      <c r="CI181" s="533"/>
      <c r="CJ181" s="533"/>
      <c r="CK181" s="533"/>
      <c r="CL181" s="533"/>
      <c r="CM181" s="534"/>
      <c r="CN181" s="532"/>
      <c r="CO181" s="533"/>
      <c r="CP181" s="533"/>
      <c r="CQ181" s="533"/>
      <c r="CR181" s="533"/>
      <c r="CS181" s="533"/>
      <c r="CT181" s="533"/>
      <c r="CU181" s="534"/>
      <c r="CV181" s="536">
        <f t="shared" si="24"/>
        <v>69161.614383561653</v>
      </c>
      <c r="CW181" s="537"/>
      <c r="CX181" s="537"/>
      <c r="CY181" s="537"/>
      <c r="CZ181" s="537"/>
      <c r="DA181" s="537"/>
      <c r="DB181" s="537"/>
      <c r="DC181" s="537"/>
      <c r="DD181" s="537"/>
      <c r="DE181" s="555"/>
    </row>
    <row r="182" spans="1:109" s="2" customFormat="1" ht="23.25" customHeight="1" x14ac:dyDescent="0.2">
      <c r="A182" s="523" t="s">
        <v>1282</v>
      </c>
      <c r="B182" s="524" t="s">
        <v>1282</v>
      </c>
      <c r="C182" s="524" t="s">
        <v>1282</v>
      </c>
      <c r="D182" s="524" t="s">
        <v>1282</v>
      </c>
      <c r="E182" s="524" t="s">
        <v>1282</v>
      </c>
      <c r="F182" s="524" t="s">
        <v>1282</v>
      </c>
      <c r="G182" s="524" t="s">
        <v>1282</v>
      </c>
      <c r="H182" s="524" t="s">
        <v>1282</v>
      </c>
      <c r="I182" s="524" t="s">
        <v>1282</v>
      </c>
      <c r="J182" s="524" t="s">
        <v>1282</v>
      </c>
      <c r="K182" s="524" t="s">
        <v>1282</v>
      </c>
      <c r="L182" s="524" t="s">
        <v>1282</v>
      </c>
      <c r="M182" s="524" t="s">
        <v>1282</v>
      </c>
      <c r="N182" s="524" t="s">
        <v>1282</v>
      </c>
      <c r="O182" s="524" t="s">
        <v>1282</v>
      </c>
      <c r="P182" s="525" t="s">
        <v>1287</v>
      </c>
      <c r="Q182" s="525"/>
      <c r="R182" s="525"/>
      <c r="S182" s="525"/>
      <c r="T182" s="525"/>
      <c r="U182" s="525"/>
      <c r="V182" s="525"/>
      <c r="W182" s="525"/>
      <c r="X182" s="525"/>
      <c r="Y182" s="525"/>
      <c r="Z182" s="525"/>
      <c r="AA182" s="525"/>
      <c r="AB182" s="525"/>
      <c r="AC182" s="525"/>
      <c r="AD182" s="526">
        <v>101</v>
      </c>
      <c r="AE182" s="526"/>
      <c r="AF182" s="526"/>
      <c r="AG182" s="527">
        <v>1</v>
      </c>
      <c r="AH182" s="527"/>
      <c r="AI182" s="527"/>
      <c r="AJ182" s="527"/>
      <c r="AK182" s="552">
        <v>4322.4000000000005</v>
      </c>
      <c r="AL182" s="553">
        <v>4322.4000000000005</v>
      </c>
      <c r="AM182" s="553">
        <v>4322.4000000000005</v>
      </c>
      <c r="AN182" s="553">
        <v>4322.4000000000005</v>
      </c>
      <c r="AO182" s="553">
        <v>4322.4000000000005</v>
      </c>
      <c r="AP182" s="554">
        <v>4322.4000000000005</v>
      </c>
      <c r="AQ182" s="531">
        <f t="shared" si="22"/>
        <v>51868.800000000003</v>
      </c>
      <c r="AR182" s="531"/>
      <c r="AS182" s="531"/>
      <c r="AT182" s="531"/>
      <c r="AU182" s="531"/>
      <c r="AV182" s="531"/>
      <c r="AW182" s="531"/>
      <c r="AX182" s="531"/>
      <c r="AY182" s="532"/>
      <c r="AZ182" s="533"/>
      <c r="BA182" s="533"/>
      <c r="BB182" s="533"/>
      <c r="BC182" s="533"/>
      <c r="BD182" s="533"/>
      <c r="BE182" s="533"/>
      <c r="BF182" s="534"/>
      <c r="BG182" s="535">
        <f t="shared" si="18"/>
        <v>720.40000000000009</v>
      </c>
      <c r="BH182" s="535"/>
      <c r="BI182" s="535"/>
      <c r="BJ182" s="535"/>
      <c r="BK182" s="535"/>
      <c r="BL182" s="535"/>
      <c r="BM182" s="535"/>
      <c r="BN182" s="535"/>
      <c r="BO182" s="536">
        <f t="shared" si="23"/>
        <v>7105.3150684931506</v>
      </c>
      <c r="BP182" s="537"/>
      <c r="BQ182" s="537"/>
      <c r="BR182" s="537"/>
      <c r="BS182" s="537"/>
      <c r="BT182" s="537"/>
      <c r="BU182" s="537"/>
      <c r="BV182" s="538"/>
      <c r="BW182" s="535"/>
      <c r="BX182" s="535"/>
      <c r="BY182" s="535"/>
      <c r="BZ182" s="535"/>
      <c r="CA182" s="535"/>
      <c r="CB182" s="535"/>
      <c r="CC182" s="535"/>
      <c r="CD182" s="535"/>
      <c r="CE182" s="535"/>
      <c r="CF182" s="535"/>
      <c r="CG182" s="535"/>
      <c r="CH182" s="535"/>
      <c r="CI182" s="535"/>
      <c r="CJ182" s="535"/>
      <c r="CK182" s="535"/>
      <c r="CL182" s="535"/>
      <c r="CM182" s="535"/>
      <c r="CN182" s="535"/>
      <c r="CO182" s="535"/>
      <c r="CP182" s="535"/>
      <c r="CQ182" s="535"/>
      <c r="CR182" s="535"/>
      <c r="CS182" s="535"/>
      <c r="CT182" s="535"/>
      <c r="CU182" s="535"/>
      <c r="CV182" s="531">
        <f t="shared" si="24"/>
        <v>59694.515068493158</v>
      </c>
      <c r="CW182" s="531"/>
      <c r="CX182" s="531"/>
      <c r="CY182" s="531"/>
      <c r="CZ182" s="531"/>
      <c r="DA182" s="531"/>
      <c r="DB182" s="531"/>
      <c r="DC182" s="531"/>
      <c r="DD182" s="531"/>
      <c r="DE182" s="539"/>
    </row>
    <row r="183" spans="1:109" s="2" customFormat="1" ht="23.25" customHeight="1" x14ac:dyDescent="0.2">
      <c r="A183" s="523" t="s">
        <v>1223</v>
      </c>
      <c r="B183" s="524" t="s">
        <v>1223</v>
      </c>
      <c r="C183" s="524" t="s">
        <v>1223</v>
      </c>
      <c r="D183" s="524" t="s">
        <v>1223</v>
      </c>
      <c r="E183" s="524" t="s">
        <v>1223</v>
      </c>
      <c r="F183" s="524" t="s">
        <v>1223</v>
      </c>
      <c r="G183" s="524" t="s">
        <v>1223</v>
      </c>
      <c r="H183" s="524" t="s">
        <v>1223</v>
      </c>
      <c r="I183" s="524" t="s">
        <v>1223</v>
      </c>
      <c r="J183" s="524" t="s">
        <v>1223</v>
      </c>
      <c r="K183" s="524" t="s">
        <v>1223</v>
      </c>
      <c r="L183" s="524" t="s">
        <v>1223</v>
      </c>
      <c r="M183" s="524" t="s">
        <v>1223</v>
      </c>
      <c r="N183" s="524" t="s">
        <v>1223</v>
      </c>
      <c r="O183" s="524" t="s">
        <v>1223</v>
      </c>
      <c r="P183" s="525" t="s">
        <v>1296</v>
      </c>
      <c r="Q183" s="525"/>
      <c r="R183" s="525"/>
      <c r="S183" s="525"/>
      <c r="T183" s="525"/>
      <c r="U183" s="525"/>
      <c r="V183" s="525"/>
      <c r="W183" s="525"/>
      <c r="X183" s="525"/>
      <c r="Y183" s="525"/>
      <c r="Z183" s="525"/>
      <c r="AA183" s="525"/>
      <c r="AB183" s="525"/>
      <c r="AC183" s="525"/>
      <c r="AD183" s="526">
        <v>101</v>
      </c>
      <c r="AE183" s="526"/>
      <c r="AF183" s="526"/>
      <c r="AG183" s="527">
        <v>1</v>
      </c>
      <c r="AH183" s="527"/>
      <c r="AI183" s="527"/>
      <c r="AJ183" s="527"/>
      <c r="AK183" s="552">
        <v>25600</v>
      </c>
      <c r="AL183" s="553">
        <v>21239.4</v>
      </c>
      <c r="AM183" s="553">
        <v>21239.4</v>
      </c>
      <c r="AN183" s="553">
        <v>21239.4</v>
      </c>
      <c r="AO183" s="553">
        <v>21239.4</v>
      </c>
      <c r="AP183" s="554">
        <v>21239.4</v>
      </c>
      <c r="AQ183" s="531">
        <f t="shared" si="22"/>
        <v>307200</v>
      </c>
      <c r="AR183" s="531"/>
      <c r="AS183" s="531"/>
      <c r="AT183" s="531"/>
      <c r="AU183" s="531"/>
      <c r="AV183" s="531"/>
      <c r="AW183" s="531"/>
      <c r="AX183" s="531"/>
      <c r="AY183" s="532"/>
      <c r="AZ183" s="533"/>
      <c r="BA183" s="533"/>
      <c r="BB183" s="533"/>
      <c r="BC183" s="533"/>
      <c r="BD183" s="533"/>
      <c r="BE183" s="533"/>
      <c r="BF183" s="534"/>
      <c r="BG183" s="535">
        <f t="shared" si="18"/>
        <v>4266.666666666667</v>
      </c>
      <c r="BH183" s="535"/>
      <c r="BI183" s="535"/>
      <c r="BJ183" s="535"/>
      <c r="BK183" s="535"/>
      <c r="BL183" s="535"/>
      <c r="BM183" s="535"/>
      <c r="BN183" s="535"/>
      <c r="BO183" s="536">
        <f t="shared" si="23"/>
        <v>42082.191780821915</v>
      </c>
      <c r="BP183" s="537"/>
      <c r="BQ183" s="537"/>
      <c r="BR183" s="537"/>
      <c r="BS183" s="537"/>
      <c r="BT183" s="537"/>
      <c r="BU183" s="537"/>
      <c r="BV183" s="538"/>
      <c r="BW183" s="535"/>
      <c r="BX183" s="535"/>
      <c r="BY183" s="535"/>
      <c r="BZ183" s="535"/>
      <c r="CA183" s="535"/>
      <c r="CB183" s="535"/>
      <c r="CC183" s="535"/>
      <c r="CD183" s="535"/>
      <c r="CE183" s="535"/>
      <c r="CF183" s="535"/>
      <c r="CG183" s="535"/>
      <c r="CH183" s="535"/>
      <c r="CI183" s="535"/>
      <c r="CJ183" s="535"/>
      <c r="CK183" s="535"/>
      <c r="CL183" s="535"/>
      <c r="CM183" s="535"/>
      <c r="CN183" s="535"/>
      <c r="CO183" s="535"/>
      <c r="CP183" s="535"/>
      <c r="CQ183" s="535"/>
      <c r="CR183" s="535"/>
      <c r="CS183" s="535"/>
      <c r="CT183" s="535"/>
      <c r="CU183" s="535"/>
      <c r="CV183" s="531">
        <f t="shared" si="24"/>
        <v>353548.85844748863</v>
      </c>
      <c r="CW183" s="531"/>
      <c r="CX183" s="531"/>
      <c r="CY183" s="531"/>
      <c r="CZ183" s="531"/>
      <c r="DA183" s="531"/>
      <c r="DB183" s="531"/>
      <c r="DC183" s="531"/>
      <c r="DD183" s="531"/>
      <c r="DE183" s="539"/>
    </row>
    <row r="184" spans="1:109" s="2" customFormat="1" ht="23.25" customHeight="1" x14ac:dyDescent="0.2">
      <c r="A184" s="540" t="s">
        <v>1288</v>
      </c>
      <c r="B184" s="541" t="s">
        <v>1288</v>
      </c>
      <c r="C184" s="541" t="s">
        <v>1288</v>
      </c>
      <c r="D184" s="541" t="s">
        <v>1288</v>
      </c>
      <c r="E184" s="541" t="s">
        <v>1288</v>
      </c>
      <c r="F184" s="541" t="s">
        <v>1288</v>
      </c>
      <c r="G184" s="541" t="s">
        <v>1288</v>
      </c>
      <c r="H184" s="541" t="s">
        <v>1288</v>
      </c>
      <c r="I184" s="541" t="s">
        <v>1288</v>
      </c>
      <c r="J184" s="541" t="s">
        <v>1288</v>
      </c>
      <c r="K184" s="541" t="s">
        <v>1288</v>
      </c>
      <c r="L184" s="541" t="s">
        <v>1288</v>
      </c>
      <c r="M184" s="541" t="s">
        <v>1288</v>
      </c>
      <c r="N184" s="541" t="s">
        <v>1288</v>
      </c>
      <c r="O184" s="542" t="s">
        <v>1288</v>
      </c>
      <c r="P184" s="543" t="s">
        <v>1296</v>
      </c>
      <c r="Q184" s="544"/>
      <c r="R184" s="544"/>
      <c r="S184" s="544"/>
      <c r="T184" s="544"/>
      <c r="U184" s="544"/>
      <c r="V184" s="544"/>
      <c r="W184" s="544"/>
      <c r="X184" s="544"/>
      <c r="Y184" s="544"/>
      <c r="Z184" s="544"/>
      <c r="AA184" s="544"/>
      <c r="AB184" s="544"/>
      <c r="AC184" s="545"/>
      <c r="AD184" s="546">
        <v>101</v>
      </c>
      <c r="AE184" s="547"/>
      <c r="AF184" s="548"/>
      <c r="AG184" s="549">
        <v>1</v>
      </c>
      <c r="AH184" s="550"/>
      <c r="AI184" s="550"/>
      <c r="AJ184" s="551"/>
      <c r="AK184" s="552">
        <v>17145.3</v>
      </c>
      <c r="AL184" s="553">
        <v>17145.3</v>
      </c>
      <c r="AM184" s="553">
        <v>17145.3</v>
      </c>
      <c r="AN184" s="553">
        <v>17145.3</v>
      </c>
      <c r="AO184" s="553">
        <v>17145.3</v>
      </c>
      <c r="AP184" s="554">
        <v>17145.3</v>
      </c>
      <c r="AQ184" s="536">
        <f t="shared" si="22"/>
        <v>205743.59999999998</v>
      </c>
      <c r="AR184" s="537"/>
      <c r="AS184" s="537"/>
      <c r="AT184" s="537"/>
      <c r="AU184" s="537"/>
      <c r="AV184" s="537"/>
      <c r="AW184" s="537"/>
      <c r="AX184" s="538"/>
      <c r="AY184" s="532"/>
      <c r="AZ184" s="533"/>
      <c r="BA184" s="533"/>
      <c r="BB184" s="533"/>
      <c r="BC184" s="533"/>
      <c r="BD184" s="533"/>
      <c r="BE184" s="533"/>
      <c r="BF184" s="534"/>
      <c r="BG184" s="535">
        <f t="shared" si="18"/>
        <v>2857.55</v>
      </c>
      <c r="BH184" s="535"/>
      <c r="BI184" s="535"/>
      <c r="BJ184" s="535"/>
      <c r="BK184" s="535"/>
      <c r="BL184" s="535"/>
      <c r="BM184" s="535"/>
      <c r="BN184" s="535"/>
      <c r="BO184" s="536">
        <f t="shared" si="23"/>
        <v>28184.054794520547</v>
      </c>
      <c r="BP184" s="537"/>
      <c r="BQ184" s="537"/>
      <c r="BR184" s="537"/>
      <c r="BS184" s="537"/>
      <c r="BT184" s="537"/>
      <c r="BU184" s="537"/>
      <c r="BV184" s="538"/>
      <c r="BW184" s="532"/>
      <c r="BX184" s="533"/>
      <c r="BY184" s="533"/>
      <c r="BZ184" s="533"/>
      <c r="CA184" s="533"/>
      <c r="CB184" s="533"/>
      <c r="CC184" s="533"/>
      <c r="CD184" s="534"/>
      <c r="CE184" s="532"/>
      <c r="CF184" s="533"/>
      <c r="CG184" s="533"/>
      <c r="CH184" s="533"/>
      <c r="CI184" s="533"/>
      <c r="CJ184" s="533"/>
      <c r="CK184" s="533"/>
      <c r="CL184" s="533"/>
      <c r="CM184" s="534"/>
      <c r="CN184" s="532"/>
      <c r="CO184" s="533"/>
      <c r="CP184" s="533"/>
      <c r="CQ184" s="533"/>
      <c r="CR184" s="533"/>
      <c r="CS184" s="533"/>
      <c r="CT184" s="533"/>
      <c r="CU184" s="534"/>
      <c r="CV184" s="536">
        <f t="shared" si="24"/>
        <v>236785.20479452051</v>
      </c>
      <c r="CW184" s="537"/>
      <c r="CX184" s="537"/>
      <c r="CY184" s="537"/>
      <c r="CZ184" s="537"/>
      <c r="DA184" s="537"/>
      <c r="DB184" s="537"/>
      <c r="DC184" s="537"/>
      <c r="DD184" s="537"/>
      <c r="DE184" s="555"/>
    </row>
    <row r="185" spans="1:109" s="2" customFormat="1" ht="23.25" customHeight="1" x14ac:dyDescent="0.2">
      <c r="A185" s="523" t="s">
        <v>1289</v>
      </c>
      <c r="B185" s="524" t="s">
        <v>1289</v>
      </c>
      <c r="C185" s="524" t="s">
        <v>1289</v>
      </c>
      <c r="D185" s="524" t="s">
        <v>1289</v>
      </c>
      <c r="E185" s="524" t="s">
        <v>1289</v>
      </c>
      <c r="F185" s="524" t="s">
        <v>1289</v>
      </c>
      <c r="G185" s="524" t="s">
        <v>1289</v>
      </c>
      <c r="H185" s="524" t="s">
        <v>1289</v>
      </c>
      <c r="I185" s="524" t="s">
        <v>1289</v>
      </c>
      <c r="J185" s="524" t="s">
        <v>1289</v>
      </c>
      <c r="K185" s="524" t="s">
        <v>1289</v>
      </c>
      <c r="L185" s="524" t="s">
        <v>1289</v>
      </c>
      <c r="M185" s="524" t="s">
        <v>1289</v>
      </c>
      <c r="N185" s="524" t="s">
        <v>1289</v>
      </c>
      <c r="O185" s="524" t="s">
        <v>1289</v>
      </c>
      <c r="P185" s="525" t="s">
        <v>1296</v>
      </c>
      <c r="Q185" s="525"/>
      <c r="R185" s="525"/>
      <c r="S185" s="525"/>
      <c r="T185" s="525"/>
      <c r="U185" s="525"/>
      <c r="V185" s="525"/>
      <c r="W185" s="525"/>
      <c r="X185" s="525"/>
      <c r="Y185" s="525"/>
      <c r="Z185" s="525"/>
      <c r="AA185" s="525"/>
      <c r="AB185" s="525"/>
      <c r="AC185" s="525"/>
      <c r="AD185" s="526">
        <v>101</v>
      </c>
      <c r="AE185" s="526"/>
      <c r="AF185" s="526"/>
      <c r="AG185" s="527">
        <v>1</v>
      </c>
      <c r="AH185" s="527"/>
      <c r="AI185" s="527"/>
      <c r="AJ185" s="527"/>
      <c r="AK185" s="552">
        <v>12116.1</v>
      </c>
      <c r="AL185" s="553">
        <v>12116.1</v>
      </c>
      <c r="AM185" s="553">
        <v>12116.1</v>
      </c>
      <c r="AN185" s="553">
        <v>12116.1</v>
      </c>
      <c r="AO185" s="553">
        <v>12116.1</v>
      </c>
      <c r="AP185" s="554">
        <v>12116.1</v>
      </c>
      <c r="AQ185" s="531">
        <f t="shared" si="22"/>
        <v>145393.20000000001</v>
      </c>
      <c r="AR185" s="531"/>
      <c r="AS185" s="531"/>
      <c r="AT185" s="531"/>
      <c r="AU185" s="531"/>
      <c r="AV185" s="531"/>
      <c r="AW185" s="531"/>
      <c r="AX185" s="531"/>
      <c r="AY185" s="532"/>
      <c r="AZ185" s="533"/>
      <c r="BA185" s="533"/>
      <c r="BB185" s="533"/>
      <c r="BC185" s="533"/>
      <c r="BD185" s="533"/>
      <c r="BE185" s="533"/>
      <c r="BF185" s="534"/>
      <c r="BG185" s="535">
        <f t="shared" si="18"/>
        <v>2019.35</v>
      </c>
      <c r="BH185" s="535"/>
      <c r="BI185" s="535"/>
      <c r="BJ185" s="535"/>
      <c r="BK185" s="535"/>
      <c r="BL185" s="535"/>
      <c r="BM185" s="535"/>
      <c r="BN185" s="535"/>
      <c r="BO185" s="536">
        <f t="shared" si="23"/>
        <v>19916.876712328769</v>
      </c>
      <c r="BP185" s="537"/>
      <c r="BQ185" s="537"/>
      <c r="BR185" s="537"/>
      <c r="BS185" s="537"/>
      <c r="BT185" s="537"/>
      <c r="BU185" s="537"/>
      <c r="BV185" s="538"/>
      <c r="BW185" s="535"/>
      <c r="BX185" s="535"/>
      <c r="BY185" s="535"/>
      <c r="BZ185" s="535"/>
      <c r="CA185" s="535"/>
      <c r="CB185" s="535"/>
      <c r="CC185" s="535"/>
      <c r="CD185" s="535"/>
      <c r="CE185" s="535"/>
      <c r="CF185" s="535"/>
      <c r="CG185" s="535"/>
      <c r="CH185" s="535"/>
      <c r="CI185" s="535"/>
      <c r="CJ185" s="535"/>
      <c r="CK185" s="535"/>
      <c r="CL185" s="535"/>
      <c r="CM185" s="535"/>
      <c r="CN185" s="535"/>
      <c r="CO185" s="535"/>
      <c r="CP185" s="535"/>
      <c r="CQ185" s="535"/>
      <c r="CR185" s="535"/>
      <c r="CS185" s="535"/>
      <c r="CT185" s="535"/>
      <c r="CU185" s="535"/>
      <c r="CV185" s="531">
        <f t="shared" si="24"/>
        <v>167329.4267123288</v>
      </c>
      <c r="CW185" s="531"/>
      <c r="CX185" s="531"/>
      <c r="CY185" s="531"/>
      <c r="CZ185" s="531"/>
      <c r="DA185" s="531"/>
      <c r="DB185" s="531"/>
      <c r="DC185" s="531"/>
      <c r="DD185" s="531"/>
      <c r="DE185" s="539"/>
    </row>
    <row r="186" spans="1:109" s="2" customFormat="1" ht="23.25" customHeight="1" x14ac:dyDescent="0.2">
      <c r="A186" s="540" t="s">
        <v>1290</v>
      </c>
      <c r="B186" s="541" t="s">
        <v>1290</v>
      </c>
      <c r="C186" s="541" t="s">
        <v>1290</v>
      </c>
      <c r="D186" s="541" t="s">
        <v>1290</v>
      </c>
      <c r="E186" s="541" t="s">
        <v>1290</v>
      </c>
      <c r="F186" s="541" t="s">
        <v>1290</v>
      </c>
      <c r="G186" s="541" t="s">
        <v>1290</v>
      </c>
      <c r="H186" s="541" t="s">
        <v>1290</v>
      </c>
      <c r="I186" s="541" t="s">
        <v>1290</v>
      </c>
      <c r="J186" s="541" t="s">
        <v>1290</v>
      </c>
      <c r="K186" s="541" t="s">
        <v>1290</v>
      </c>
      <c r="L186" s="541" t="s">
        <v>1290</v>
      </c>
      <c r="M186" s="541" t="s">
        <v>1290</v>
      </c>
      <c r="N186" s="541" t="s">
        <v>1290</v>
      </c>
      <c r="O186" s="542" t="s">
        <v>1290</v>
      </c>
      <c r="P186" s="543" t="s">
        <v>1297</v>
      </c>
      <c r="Q186" s="544"/>
      <c r="R186" s="544"/>
      <c r="S186" s="544"/>
      <c r="T186" s="544"/>
      <c r="U186" s="544"/>
      <c r="V186" s="544"/>
      <c r="W186" s="544"/>
      <c r="X186" s="544"/>
      <c r="Y186" s="544"/>
      <c r="Z186" s="544"/>
      <c r="AA186" s="544"/>
      <c r="AB186" s="544"/>
      <c r="AC186" s="545"/>
      <c r="AD186" s="546">
        <v>101</v>
      </c>
      <c r="AE186" s="547"/>
      <c r="AF186" s="548"/>
      <c r="AG186" s="549">
        <v>1</v>
      </c>
      <c r="AH186" s="550"/>
      <c r="AI186" s="550"/>
      <c r="AJ186" s="551"/>
      <c r="AK186" s="552">
        <v>11445.599999999999</v>
      </c>
      <c r="AL186" s="553">
        <v>11445.599999999999</v>
      </c>
      <c r="AM186" s="553">
        <v>11445.599999999999</v>
      </c>
      <c r="AN186" s="553">
        <v>11445.599999999999</v>
      </c>
      <c r="AO186" s="553">
        <v>11445.599999999999</v>
      </c>
      <c r="AP186" s="554">
        <v>11445.599999999999</v>
      </c>
      <c r="AQ186" s="536">
        <f t="shared" si="22"/>
        <v>137347.19999999998</v>
      </c>
      <c r="AR186" s="537"/>
      <c r="AS186" s="537"/>
      <c r="AT186" s="537"/>
      <c r="AU186" s="537"/>
      <c r="AV186" s="537"/>
      <c r="AW186" s="537"/>
      <c r="AX186" s="538"/>
      <c r="AY186" s="532"/>
      <c r="AZ186" s="533"/>
      <c r="BA186" s="533"/>
      <c r="BB186" s="533"/>
      <c r="BC186" s="533"/>
      <c r="BD186" s="533"/>
      <c r="BE186" s="533"/>
      <c r="BF186" s="534"/>
      <c r="BG186" s="535">
        <f t="shared" si="18"/>
        <v>1907.5999999999997</v>
      </c>
      <c r="BH186" s="535"/>
      <c r="BI186" s="535"/>
      <c r="BJ186" s="535"/>
      <c r="BK186" s="535"/>
      <c r="BL186" s="535"/>
      <c r="BM186" s="535"/>
      <c r="BN186" s="535"/>
      <c r="BO186" s="536">
        <f t="shared" si="23"/>
        <v>18814.684931506847</v>
      </c>
      <c r="BP186" s="537"/>
      <c r="BQ186" s="537"/>
      <c r="BR186" s="537"/>
      <c r="BS186" s="537"/>
      <c r="BT186" s="537"/>
      <c r="BU186" s="537"/>
      <c r="BV186" s="538"/>
      <c r="BW186" s="532"/>
      <c r="BX186" s="533"/>
      <c r="BY186" s="533"/>
      <c r="BZ186" s="533"/>
      <c r="CA186" s="533"/>
      <c r="CB186" s="533"/>
      <c r="CC186" s="533"/>
      <c r="CD186" s="534"/>
      <c r="CE186" s="532"/>
      <c r="CF186" s="533"/>
      <c r="CG186" s="533"/>
      <c r="CH186" s="533"/>
      <c r="CI186" s="533"/>
      <c r="CJ186" s="533"/>
      <c r="CK186" s="533"/>
      <c r="CL186" s="533"/>
      <c r="CM186" s="534"/>
      <c r="CN186" s="532"/>
      <c r="CO186" s="533"/>
      <c r="CP186" s="533"/>
      <c r="CQ186" s="533"/>
      <c r="CR186" s="533"/>
      <c r="CS186" s="533"/>
      <c r="CT186" s="533"/>
      <c r="CU186" s="534"/>
      <c r="CV186" s="536">
        <f t="shared" si="24"/>
        <v>158069.48493150683</v>
      </c>
      <c r="CW186" s="537"/>
      <c r="CX186" s="537"/>
      <c r="CY186" s="537"/>
      <c r="CZ186" s="537"/>
      <c r="DA186" s="537"/>
      <c r="DB186" s="537"/>
      <c r="DC186" s="537"/>
      <c r="DD186" s="537"/>
      <c r="DE186" s="555"/>
    </row>
    <row r="187" spans="1:109" s="2" customFormat="1" ht="23.25" customHeight="1" x14ac:dyDescent="0.2">
      <c r="A187" s="523" t="s">
        <v>1291</v>
      </c>
      <c r="B187" s="524" t="s">
        <v>1291</v>
      </c>
      <c r="C187" s="524" t="s">
        <v>1291</v>
      </c>
      <c r="D187" s="524" t="s">
        <v>1291</v>
      </c>
      <c r="E187" s="524" t="s">
        <v>1291</v>
      </c>
      <c r="F187" s="524" t="s">
        <v>1291</v>
      </c>
      <c r="G187" s="524" t="s">
        <v>1291</v>
      </c>
      <c r="H187" s="524" t="s">
        <v>1291</v>
      </c>
      <c r="I187" s="524" t="s">
        <v>1291</v>
      </c>
      <c r="J187" s="524" t="s">
        <v>1291</v>
      </c>
      <c r="K187" s="524" t="s">
        <v>1291</v>
      </c>
      <c r="L187" s="524" t="s">
        <v>1291</v>
      </c>
      <c r="M187" s="524" t="s">
        <v>1291</v>
      </c>
      <c r="N187" s="524" t="s">
        <v>1291</v>
      </c>
      <c r="O187" s="524" t="s">
        <v>1291</v>
      </c>
      <c r="P187" s="525" t="s">
        <v>1297</v>
      </c>
      <c r="Q187" s="525"/>
      <c r="R187" s="525"/>
      <c r="S187" s="525"/>
      <c r="T187" s="525"/>
      <c r="U187" s="525"/>
      <c r="V187" s="525"/>
      <c r="W187" s="525"/>
      <c r="X187" s="525"/>
      <c r="Y187" s="525"/>
      <c r="Z187" s="525"/>
      <c r="AA187" s="525"/>
      <c r="AB187" s="525"/>
      <c r="AC187" s="525"/>
      <c r="AD187" s="526">
        <v>101</v>
      </c>
      <c r="AE187" s="526"/>
      <c r="AF187" s="526"/>
      <c r="AG187" s="527">
        <v>1</v>
      </c>
      <c r="AH187" s="527"/>
      <c r="AI187" s="527"/>
      <c r="AJ187" s="527"/>
      <c r="AK187" s="552">
        <v>7160.0999999999995</v>
      </c>
      <c r="AL187" s="553">
        <v>7160.0999999999995</v>
      </c>
      <c r="AM187" s="553">
        <v>7160.0999999999995</v>
      </c>
      <c r="AN187" s="553">
        <v>7160.0999999999995</v>
      </c>
      <c r="AO187" s="553">
        <v>7160.0999999999995</v>
      </c>
      <c r="AP187" s="554">
        <v>7160.0999999999995</v>
      </c>
      <c r="AQ187" s="531">
        <f t="shared" si="22"/>
        <v>85921.2</v>
      </c>
      <c r="AR187" s="531"/>
      <c r="AS187" s="531"/>
      <c r="AT187" s="531"/>
      <c r="AU187" s="531"/>
      <c r="AV187" s="531"/>
      <c r="AW187" s="531"/>
      <c r="AX187" s="531"/>
      <c r="AY187" s="532"/>
      <c r="AZ187" s="533"/>
      <c r="BA187" s="533"/>
      <c r="BB187" s="533"/>
      <c r="BC187" s="533"/>
      <c r="BD187" s="533"/>
      <c r="BE187" s="533"/>
      <c r="BF187" s="534"/>
      <c r="BG187" s="535">
        <f t="shared" si="18"/>
        <v>1193.3499999999999</v>
      </c>
      <c r="BH187" s="535"/>
      <c r="BI187" s="535"/>
      <c r="BJ187" s="535"/>
      <c r="BK187" s="535"/>
      <c r="BL187" s="535"/>
      <c r="BM187" s="535"/>
      <c r="BN187" s="535"/>
      <c r="BO187" s="536">
        <f t="shared" si="23"/>
        <v>11770.027397260274</v>
      </c>
      <c r="BP187" s="537"/>
      <c r="BQ187" s="537"/>
      <c r="BR187" s="537"/>
      <c r="BS187" s="537"/>
      <c r="BT187" s="537"/>
      <c r="BU187" s="537"/>
      <c r="BV187" s="538"/>
      <c r="BW187" s="535"/>
      <c r="BX187" s="535"/>
      <c r="BY187" s="535"/>
      <c r="BZ187" s="535"/>
      <c r="CA187" s="535"/>
      <c r="CB187" s="535"/>
      <c r="CC187" s="535"/>
      <c r="CD187" s="535"/>
      <c r="CE187" s="535"/>
      <c r="CF187" s="535"/>
      <c r="CG187" s="535"/>
      <c r="CH187" s="535"/>
      <c r="CI187" s="535"/>
      <c r="CJ187" s="535"/>
      <c r="CK187" s="535"/>
      <c r="CL187" s="535"/>
      <c r="CM187" s="535"/>
      <c r="CN187" s="535"/>
      <c r="CO187" s="535"/>
      <c r="CP187" s="535"/>
      <c r="CQ187" s="535"/>
      <c r="CR187" s="535"/>
      <c r="CS187" s="535"/>
      <c r="CT187" s="535"/>
      <c r="CU187" s="535"/>
      <c r="CV187" s="531">
        <f t="shared" si="24"/>
        <v>98884.577397260276</v>
      </c>
      <c r="CW187" s="531"/>
      <c r="CX187" s="531"/>
      <c r="CY187" s="531"/>
      <c r="CZ187" s="531"/>
      <c r="DA187" s="531"/>
      <c r="DB187" s="531"/>
      <c r="DC187" s="531"/>
      <c r="DD187" s="531"/>
      <c r="DE187" s="539"/>
    </row>
    <row r="188" spans="1:109" s="2" customFormat="1" ht="23.25" customHeight="1" x14ac:dyDescent="0.2">
      <c r="A188" s="540" t="s">
        <v>1292</v>
      </c>
      <c r="B188" s="541" t="s">
        <v>1292</v>
      </c>
      <c r="C188" s="541" t="s">
        <v>1292</v>
      </c>
      <c r="D188" s="541" t="s">
        <v>1292</v>
      </c>
      <c r="E188" s="541" t="s">
        <v>1292</v>
      </c>
      <c r="F188" s="541" t="s">
        <v>1292</v>
      </c>
      <c r="G188" s="541" t="s">
        <v>1292</v>
      </c>
      <c r="H188" s="541" t="s">
        <v>1292</v>
      </c>
      <c r="I188" s="541" t="s">
        <v>1292</v>
      </c>
      <c r="J188" s="541" t="s">
        <v>1292</v>
      </c>
      <c r="K188" s="541" t="s">
        <v>1292</v>
      </c>
      <c r="L188" s="541" t="s">
        <v>1292</v>
      </c>
      <c r="M188" s="541" t="s">
        <v>1292</v>
      </c>
      <c r="N188" s="541" t="s">
        <v>1292</v>
      </c>
      <c r="O188" s="542" t="s">
        <v>1292</v>
      </c>
      <c r="P188" s="543" t="s">
        <v>1299</v>
      </c>
      <c r="Q188" s="544"/>
      <c r="R188" s="544"/>
      <c r="S188" s="544"/>
      <c r="T188" s="544"/>
      <c r="U188" s="544"/>
      <c r="V188" s="544"/>
      <c r="W188" s="544"/>
      <c r="X188" s="544"/>
      <c r="Y188" s="544"/>
      <c r="Z188" s="544"/>
      <c r="AA188" s="544"/>
      <c r="AB188" s="544"/>
      <c r="AC188" s="545"/>
      <c r="AD188" s="546">
        <v>101</v>
      </c>
      <c r="AE188" s="547"/>
      <c r="AF188" s="548"/>
      <c r="AG188" s="549">
        <v>1</v>
      </c>
      <c r="AH188" s="550"/>
      <c r="AI188" s="550"/>
      <c r="AJ188" s="551"/>
      <c r="AK188" s="552">
        <v>10944.3</v>
      </c>
      <c r="AL188" s="553">
        <v>10944.3</v>
      </c>
      <c r="AM188" s="553">
        <v>10944.3</v>
      </c>
      <c r="AN188" s="553">
        <v>10944.3</v>
      </c>
      <c r="AO188" s="553">
        <v>10944.3</v>
      </c>
      <c r="AP188" s="554">
        <v>10944.3</v>
      </c>
      <c r="AQ188" s="536">
        <f t="shared" si="22"/>
        <v>131331.59999999998</v>
      </c>
      <c r="AR188" s="537"/>
      <c r="AS188" s="537"/>
      <c r="AT188" s="537"/>
      <c r="AU188" s="537"/>
      <c r="AV188" s="537"/>
      <c r="AW188" s="537"/>
      <c r="AX188" s="538"/>
      <c r="AY188" s="532"/>
      <c r="AZ188" s="533"/>
      <c r="BA188" s="533"/>
      <c r="BB188" s="533"/>
      <c r="BC188" s="533"/>
      <c r="BD188" s="533"/>
      <c r="BE188" s="533"/>
      <c r="BF188" s="534"/>
      <c r="BG188" s="535">
        <f t="shared" si="18"/>
        <v>1824.05</v>
      </c>
      <c r="BH188" s="535"/>
      <c r="BI188" s="535"/>
      <c r="BJ188" s="535"/>
      <c r="BK188" s="535"/>
      <c r="BL188" s="535"/>
      <c r="BM188" s="535"/>
      <c r="BN188" s="535"/>
      <c r="BO188" s="536">
        <f t="shared" si="23"/>
        <v>17990.630136986296</v>
      </c>
      <c r="BP188" s="537"/>
      <c r="BQ188" s="537"/>
      <c r="BR188" s="537"/>
      <c r="BS188" s="537"/>
      <c r="BT188" s="537"/>
      <c r="BU188" s="537"/>
      <c r="BV188" s="538"/>
      <c r="BW188" s="532"/>
      <c r="BX188" s="533"/>
      <c r="BY188" s="533"/>
      <c r="BZ188" s="533"/>
      <c r="CA188" s="533"/>
      <c r="CB188" s="533"/>
      <c r="CC188" s="533"/>
      <c r="CD188" s="534"/>
      <c r="CE188" s="532"/>
      <c r="CF188" s="533"/>
      <c r="CG188" s="533"/>
      <c r="CH188" s="533"/>
      <c r="CI188" s="533"/>
      <c r="CJ188" s="533"/>
      <c r="CK188" s="533"/>
      <c r="CL188" s="533"/>
      <c r="CM188" s="534"/>
      <c r="CN188" s="532"/>
      <c r="CO188" s="533"/>
      <c r="CP188" s="533"/>
      <c r="CQ188" s="533"/>
      <c r="CR188" s="533"/>
      <c r="CS188" s="533"/>
      <c r="CT188" s="533"/>
      <c r="CU188" s="534"/>
      <c r="CV188" s="536">
        <f t="shared" si="24"/>
        <v>151146.28013698626</v>
      </c>
      <c r="CW188" s="537"/>
      <c r="CX188" s="537"/>
      <c r="CY188" s="537"/>
      <c r="CZ188" s="537"/>
      <c r="DA188" s="537"/>
      <c r="DB188" s="537"/>
      <c r="DC188" s="537"/>
      <c r="DD188" s="537"/>
      <c r="DE188" s="555"/>
    </row>
    <row r="189" spans="1:109" s="2" customFormat="1" ht="23.25" customHeight="1" x14ac:dyDescent="0.2">
      <c r="A189" s="523" t="s">
        <v>1293</v>
      </c>
      <c r="B189" s="524" t="s">
        <v>1293</v>
      </c>
      <c r="C189" s="524" t="s">
        <v>1293</v>
      </c>
      <c r="D189" s="524" t="s">
        <v>1293</v>
      </c>
      <c r="E189" s="524" t="s">
        <v>1293</v>
      </c>
      <c r="F189" s="524" t="s">
        <v>1293</v>
      </c>
      <c r="G189" s="524" t="s">
        <v>1293</v>
      </c>
      <c r="H189" s="524" t="s">
        <v>1293</v>
      </c>
      <c r="I189" s="524" t="s">
        <v>1293</v>
      </c>
      <c r="J189" s="524" t="s">
        <v>1293</v>
      </c>
      <c r="K189" s="524" t="s">
        <v>1293</v>
      </c>
      <c r="L189" s="524" t="s">
        <v>1293</v>
      </c>
      <c r="M189" s="524" t="s">
        <v>1293</v>
      </c>
      <c r="N189" s="524" t="s">
        <v>1293</v>
      </c>
      <c r="O189" s="524" t="s">
        <v>1293</v>
      </c>
      <c r="P189" s="525" t="s">
        <v>1298</v>
      </c>
      <c r="Q189" s="525"/>
      <c r="R189" s="525"/>
      <c r="S189" s="525"/>
      <c r="T189" s="525"/>
      <c r="U189" s="525"/>
      <c r="V189" s="525"/>
      <c r="W189" s="525"/>
      <c r="X189" s="525"/>
      <c r="Y189" s="525"/>
      <c r="Z189" s="525"/>
      <c r="AA189" s="525"/>
      <c r="AB189" s="525"/>
      <c r="AC189" s="525"/>
      <c r="AD189" s="526">
        <v>101</v>
      </c>
      <c r="AE189" s="526"/>
      <c r="AF189" s="526"/>
      <c r="AG189" s="527">
        <v>1</v>
      </c>
      <c r="AH189" s="527"/>
      <c r="AI189" s="527"/>
      <c r="AJ189" s="527"/>
      <c r="AK189" s="552">
        <v>15896.4</v>
      </c>
      <c r="AL189" s="553">
        <v>15896.4</v>
      </c>
      <c r="AM189" s="553">
        <v>15896.4</v>
      </c>
      <c r="AN189" s="553">
        <v>15896.4</v>
      </c>
      <c r="AO189" s="553">
        <v>15896.4</v>
      </c>
      <c r="AP189" s="554">
        <v>15896.4</v>
      </c>
      <c r="AQ189" s="531">
        <f t="shared" si="22"/>
        <v>190756.8</v>
      </c>
      <c r="AR189" s="531"/>
      <c r="AS189" s="531"/>
      <c r="AT189" s="531"/>
      <c r="AU189" s="531"/>
      <c r="AV189" s="531"/>
      <c r="AW189" s="531"/>
      <c r="AX189" s="531"/>
      <c r="AY189" s="532"/>
      <c r="AZ189" s="533"/>
      <c r="BA189" s="533"/>
      <c r="BB189" s="533"/>
      <c r="BC189" s="533"/>
      <c r="BD189" s="533"/>
      <c r="BE189" s="533"/>
      <c r="BF189" s="534"/>
      <c r="BG189" s="535">
        <f t="shared" si="18"/>
        <v>2649.4</v>
      </c>
      <c r="BH189" s="535"/>
      <c r="BI189" s="535"/>
      <c r="BJ189" s="535"/>
      <c r="BK189" s="535"/>
      <c r="BL189" s="535"/>
      <c r="BM189" s="535"/>
      <c r="BN189" s="535"/>
      <c r="BO189" s="536">
        <f t="shared" si="23"/>
        <v>26131.068493150684</v>
      </c>
      <c r="BP189" s="537"/>
      <c r="BQ189" s="537"/>
      <c r="BR189" s="537"/>
      <c r="BS189" s="537"/>
      <c r="BT189" s="537"/>
      <c r="BU189" s="537"/>
      <c r="BV189" s="538"/>
      <c r="BW189" s="535"/>
      <c r="BX189" s="535"/>
      <c r="BY189" s="535"/>
      <c r="BZ189" s="535"/>
      <c r="CA189" s="535"/>
      <c r="CB189" s="535"/>
      <c r="CC189" s="535"/>
      <c r="CD189" s="535"/>
      <c r="CE189" s="535"/>
      <c r="CF189" s="535"/>
      <c r="CG189" s="535"/>
      <c r="CH189" s="535"/>
      <c r="CI189" s="535"/>
      <c r="CJ189" s="535"/>
      <c r="CK189" s="535"/>
      <c r="CL189" s="535"/>
      <c r="CM189" s="535"/>
      <c r="CN189" s="535"/>
      <c r="CO189" s="535"/>
      <c r="CP189" s="535"/>
      <c r="CQ189" s="535"/>
      <c r="CR189" s="535"/>
      <c r="CS189" s="535"/>
      <c r="CT189" s="535"/>
      <c r="CU189" s="535"/>
      <c r="CV189" s="531">
        <f t="shared" si="24"/>
        <v>219537.26849315065</v>
      </c>
      <c r="CW189" s="531"/>
      <c r="CX189" s="531"/>
      <c r="CY189" s="531"/>
      <c r="CZ189" s="531"/>
      <c r="DA189" s="531"/>
      <c r="DB189" s="531"/>
      <c r="DC189" s="531"/>
      <c r="DD189" s="531"/>
      <c r="DE189" s="539"/>
    </row>
    <row r="190" spans="1:109" s="2" customFormat="1" ht="23.25" customHeight="1" x14ac:dyDescent="0.2">
      <c r="A190" s="523" t="s">
        <v>1294</v>
      </c>
      <c r="B190" s="524" t="s">
        <v>1294</v>
      </c>
      <c r="C190" s="524" t="s">
        <v>1294</v>
      </c>
      <c r="D190" s="524" t="s">
        <v>1294</v>
      </c>
      <c r="E190" s="524" t="s">
        <v>1294</v>
      </c>
      <c r="F190" s="524" t="s">
        <v>1294</v>
      </c>
      <c r="G190" s="524" t="s">
        <v>1294</v>
      </c>
      <c r="H190" s="524" t="s">
        <v>1294</v>
      </c>
      <c r="I190" s="524" t="s">
        <v>1294</v>
      </c>
      <c r="J190" s="524" t="s">
        <v>1294</v>
      </c>
      <c r="K190" s="524" t="s">
        <v>1294</v>
      </c>
      <c r="L190" s="524" t="s">
        <v>1294</v>
      </c>
      <c r="M190" s="524" t="s">
        <v>1294</v>
      </c>
      <c r="N190" s="524" t="s">
        <v>1294</v>
      </c>
      <c r="O190" s="524" t="s">
        <v>1294</v>
      </c>
      <c r="P190" s="525" t="s">
        <v>1298</v>
      </c>
      <c r="Q190" s="525"/>
      <c r="R190" s="525"/>
      <c r="S190" s="525"/>
      <c r="T190" s="525"/>
      <c r="U190" s="525"/>
      <c r="V190" s="525"/>
      <c r="W190" s="525"/>
      <c r="X190" s="525"/>
      <c r="Y190" s="525"/>
      <c r="Z190" s="525"/>
      <c r="AA190" s="525"/>
      <c r="AB190" s="525"/>
      <c r="AC190" s="525"/>
      <c r="AD190" s="526">
        <v>101</v>
      </c>
      <c r="AE190" s="526"/>
      <c r="AF190" s="526"/>
      <c r="AG190" s="527">
        <v>1</v>
      </c>
      <c r="AH190" s="527"/>
      <c r="AI190" s="527"/>
      <c r="AJ190" s="527"/>
      <c r="AK190" s="552">
        <v>6233.7</v>
      </c>
      <c r="AL190" s="553">
        <v>6233.7</v>
      </c>
      <c r="AM190" s="553">
        <v>6233.7</v>
      </c>
      <c r="AN190" s="553">
        <v>6233.7</v>
      </c>
      <c r="AO190" s="553">
        <v>6233.7</v>
      </c>
      <c r="AP190" s="554">
        <v>6233.7</v>
      </c>
      <c r="AQ190" s="531">
        <f t="shared" ref="AQ190:AQ209" si="25">AG190*AK190*12</f>
        <v>74804.399999999994</v>
      </c>
      <c r="AR190" s="531"/>
      <c r="AS190" s="531"/>
      <c r="AT190" s="531"/>
      <c r="AU190" s="531"/>
      <c r="AV190" s="531"/>
      <c r="AW190" s="531"/>
      <c r="AX190" s="531"/>
      <c r="AY190" s="532"/>
      <c r="AZ190" s="533"/>
      <c r="BA190" s="533"/>
      <c r="BB190" s="533"/>
      <c r="BC190" s="533"/>
      <c r="BD190" s="533"/>
      <c r="BE190" s="533"/>
      <c r="BF190" s="534"/>
      <c r="BG190" s="535">
        <f t="shared" si="18"/>
        <v>1038.95</v>
      </c>
      <c r="BH190" s="535"/>
      <c r="BI190" s="535"/>
      <c r="BJ190" s="535"/>
      <c r="BK190" s="535"/>
      <c r="BL190" s="535"/>
      <c r="BM190" s="535"/>
      <c r="BN190" s="535"/>
      <c r="BO190" s="536">
        <f t="shared" ref="BO190:BO209" si="26">AQ190/365*50</f>
        <v>10247.17808219178</v>
      </c>
      <c r="BP190" s="537"/>
      <c r="BQ190" s="537"/>
      <c r="BR190" s="537"/>
      <c r="BS190" s="537"/>
      <c r="BT190" s="537"/>
      <c r="BU190" s="537"/>
      <c r="BV190" s="538"/>
      <c r="BW190" s="535"/>
      <c r="BX190" s="535"/>
      <c r="BY190" s="535"/>
      <c r="BZ190" s="535"/>
      <c r="CA190" s="535"/>
      <c r="CB190" s="535"/>
      <c r="CC190" s="535"/>
      <c r="CD190" s="535"/>
      <c r="CE190" s="535"/>
      <c r="CF190" s="535"/>
      <c r="CG190" s="535"/>
      <c r="CH190" s="535"/>
      <c r="CI190" s="535"/>
      <c r="CJ190" s="535"/>
      <c r="CK190" s="535"/>
      <c r="CL190" s="535"/>
      <c r="CM190" s="535"/>
      <c r="CN190" s="535"/>
      <c r="CO190" s="535"/>
      <c r="CP190" s="535"/>
      <c r="CQ190" s="535"/>
      <c r="CR190" s="535"/>
      <c r="CS190" s="535"/>
      <c r="CT190" s="535"/>
      <c r="CU190" s="535"/>
      <c r="CV190" s="531">
        <f t="shared" ref="CV190:CV209" si="27">SUM(AQ190:CU190)</f>
        <v>86090.528082191769</v>
      </c>
      <c r="CW190" s="531"/>
      <c r="CX190" s="531"/>
      <c r="CY190" s="531"/>
      <c r="CZ190" s="531"/>
      <c r="DA190" s="531"/>
      <c r="DB190" s="531"/>
      <c r="DC190" s="531"/>
      <c r="DD190" s="531"/>
      <c r="DE190" s="539"/>
    </row>
    <row r="191" spans="1:109" s="2" customFormat="1" ht="23.25" customHeight="1" x14ac:dyDescent="0.2">
      <c r="A191" s="540" t="s">
        <v>1191</v>
      </c>
      <c r="B191" s="541" t="s">
        <v>1191</v>
      </c>
      <c r="C191" s="541" t="s">
        <v>1191</v>
      </c>
      <c r="D191" s="541" t="s">
        <v>1191</v>
      </c>
      <c r="E191" s="541" t="s">
        <v>1191</v>
      </c>
      <c r="F191" s="541" t="s">
        <v>1191</v>
      </c>
      <c r="G191" s="541" t="s">
        <v>1191</v>
      </c>
      <c r="H191" s="541" t="s">
        <v>1191</v>
      </c>
      <c r="I191" s="541" t="s">
        <v>1191</v>
      </c>
      <c r="J191" s="541" t="s">
        <v>1191</v>
      </c>
      <c r="K191" s="541" t="s">
        <v>1191</v>
      </c>
      <c r="L191" s="541" t="s">
        <v>1191</v>
      </c>
      <c r="M191" s="541" t="s">
        <v>1191</v>
      </c>
      <c r="N191" s="541" t="s">
        <v>1191</v>
      </c>
      <c r="O191" s="542" t="s">
        <v>1191</v>
      </c>
      <c r="P191" s="525" t="s">
        <v>1298</v>
      </c>
      <c r="Q191" s="525"/>
      <c r="R191" s="525"/>
      <c r="S191" s="525"/>
      <c r="T191" s="525"/>
      <c r="U191" s="525"/>
      <c r="V191" s="525"/>
      <c r="W191" s="525"/>
      <c r="X191" s="525"/>
      <c r="Y191" s="525"/>
      <c r="Z191" s="525"/>
      <c r="AA191" s="525"/>
      <c r="AB191" s="525"/>
      <c r="AC191" s="525"/>
      <c r="AD191" s="546">
        <v>101</v>
      </c>
      <c r="AE191" s="547"/>
      <c r="AF191" s="548"/>
      <c r="AG191" s="549">
        <v>1</v>
      </c>
      <c r="AH191" s="550"/>
      <c r="AI191" s="550"/>
      <c r="AJ191" s="551"/>
      <c r="AK191" s="552">
        <v>6233.7</v>
      </c>
      <c r="AL191" s="553">
        <v>6233.7</v>
      </c>
      <c r="AM191" s="553">
        <v>6233.7</v>
      </c>
      <c r="AN191" s="553">
        <v>6233.7</v>
      </c>
      <c r="AO191" s="553">
        <v>6233.7</v>
      </c>
      <c r="AP191" s="554">
        <v>6233.7</v>
      </c>
      <c r="AQ191" s="536">
        <f t="shared" si="25"/>
        <v>74804.399999999994</v>
      </c>
      <c r="AR191" s="537"/>
      <c r="AS191" s="537"/>
      <c r="AT191" s="537"/>
      <c r="AU191" s="537"/>
      <c r="AV191" s="537"/>
      <c r="AW191" s="537"/>
      <c r="AX191" s="538"/>
      <c r="AY191" s="532"/>
      <c r="AZ191" s="533"/>
      <c r="BA191" s="533"/>
      <c r="BB191" s="533"/>
      <c r="BC191" s="533"/>
      <c r="BD191" s="533"/>
      <c r="BE191" s="533"/>
      <c r="BF191" s="534"/>
      <c r="BG191" s="535">
        <f t="shared" si="18"/>
        <v>1038.95</v>
      </c>
      <c r="BH191" s="535"/>
      <c r="BI191" s="535"/>
      <c r="BJ191" s="535"/>
      <c r="BK191" s="535"/>
      <c r="BL191" s="535"/>
      <c r="BM191" s="535"/>
      <c r="BN191" s="535"/>
      <c r="BO191" s="536">
        <f t="shared" si="26"/>
        <v>10247.17808219178</v>
      </c>
      <c r="BP191" s="537"/>
      <c r="BQ191" s="537"/>
      <c r="BR191" s="537"/>
      <c r="BS191" s="537"/>
      <c r="BT191" s="537"/>
      <c r="BU191" s="537"/>
      <c r="BV191" s="538"/>
      <c r="BW191" s="532"/>
      <c r="BX191" s="533"/>
      <c r="BY191" s="533"/>
      <c r="BZ191" s="533"/>
      <c r="CA191" s="533"/>
      <c r="CB191" s="533"/>
      <c r="CC191" s="533"/>
      <c r="CD191" s="534"/>
      <c r="CE191" s="532"/>
      <c r="CF191" s="533"/>
      <c r="CG191" s="533"/>
      <c r="CH191" s="533"/>
      <c r="CI191" s="533"/>
      <c r="CJ191" s="533"/>
      <c r="CK191" s="533"/>
      <c r="CL191" s="533"/>
      <c r="CM191" s="534"/>
      <c r="CN191" s="532"/>
      <c r="CO191" s="533"/>
      <c r="CP191" s="533"/>
      <c r="CQ191" s="533"/>
      <c r="CR191" s="533"/>
      <c r="CS191" s="533"/>
      <c r="CT191" s="533"/>
      <c r="CU191" s="534"/>
      <c r="CV191" s="536">
        <f t="shared" si="27"/>
        <v>86090.528082191769</v>
      </c>
      <c r="CW191" s="537"/>
      <c r="CX191" s="537"/>
      <c r="CY191" s="537"/>
      <c r="CZ191" s="537"/>
      <c r="DA191" s="537"/>
      <c r="DB191" s="537"/>
      <c r="DC191" s="537"/>
      <c r="DD191" s="537"/>
      <c r="DE191" s="555"/>
    </row>
    <row r="192" spans="1:109" s="2" customFormat="1" ht="23.25" customHeight="1" x14ac:dyDescent="0.2">
      <c r="A192" s="523" t="s">
        <v>1295</v>
      </c>
      <c r="B192" s="524" t="s">
        <v>1295</v>
      </c>
      <c r="C192" s="524" t="s">
        <v>1295</v>
      </c>
      <c r="D192" s="524" t="s">
        <v>1295</v>
      </c>
      <c r="E192" s="524" t="s">
        <v>1295</v>
      </c>
      <c r="F192" s="524" t="s">
        <v>1295</v>
      </c>
      <c r="G192" s="524" t="s">
        <v>1295</v>
      </c>
      <c r="H192" s="524" t="s">
        <v>1295</v>
      </c>
      <c r="I192" s="524" t="s">
        <v>1295</v>
      </c>
      <c r="J192" s="524" t="s">
        <v>1295</v>
      </c>
      <c r="K192" s="524" t="s">
        <v>1295</v>
      </c>
      <c r="L192" s="524" t="s">
        <v>1295</v>
      </c>
      <c r="M192" s="524" t="s">
        <v>1295</v>
      </c>
      <c r="N192" s="524" t="s">
        <v>1295</v>
      </c>
      <c r="O192" s="524" t="s">
        <v>1295</v>
      </c>
      <c r="P192" s="525" t="s">
        <v>1298</v>
      </c>
      <c r="Q192" s="525"/>
      <c r="R192" s="525"/>
      <c r="S192" s="525"/>
      <c r="T192" s="525"/>
      <c r="U192" s="525"/>
      <c r="V192" s="525"/>
      <c r="W192" s="525"/>
      <c r="X192" s="525"/>
      <c r="Y192" s="525"/>
      <c r="Z192" s="525"/>
      <c r="AA192" s="525"/>
      <c r="AB192" s="525"/>
      <c r="AC192" s="525"/>
      <c r="AD192" s="526">
        <v>101</v>
      </c>
      <c r="AE192" s="526"/>
      <c r="AF192" s="526"/>
      <c r="AG192" s="527">
        <v>1</v>
      </c>
      <c r="AH192" s="527"/>
      <c r="AI192" s="527"/>
      <c r="AJ192" s="527"/>
      <c r="AK192" s="552">
        <v>6233.7</v>
      </c>
      <c r="AL192" s="553">
        <v>6233.7</v>
      </c>
      <c r="AM192" s="553">
        <v>6233.7</v>
      </c>
      <c r="AN192" s="553">
        <v>6233.7</v>
      </c>
      <c r="AO192" s="553">
        <v>6233.7</v>
      </c>
      <c r="AP192" s="554">
        <v>6233.7</v>
      </c>
      <c r="AQ192" s="531">
        <f t="shared" si="25"/>
        <v>74804.399999999994</v>
      </c>
      <c r="AR192" s="531"/>
      <c r="AS192" s="531"/>
      <c r="AT192" s="531"/>
      <c r="AU192" s="531"/>
      <c r="AV192" s="531"/>
      <c r="AW192" s="531"/>
      <c r="AX192" s="531"/>
      <c r="AY192" s="532"/>
      <c r="AZ192" s="533"/>
      <c r="BA192" s="533"/>
      <c r="BB192" s="533"/>
      <c r="BC192" s="533"/>
      <c r="BD192" s="533"/>
      <c r="BE192" s="533"/>
      <c r="BF192" s="534"/>
      <c r="BG192" s="535">
        <f t="shared" si="18"/>
        <v>1038.95</v>
      </c>
      <c r="BH192" s="535"/>
      <c r="BI192" s="535"/>
      <c r="BJ192" s="535"/>
      <c r="BK192" s="535"/>
      <c r="BL192" s="535"/>
      <c r="BM192" s="535"/>
      <c r="BN192" s="535"/>
      <c r="BO192" s="536">
        <f t="shared" si="26"/>
        <v>10247.17808219178</v>
      </c>
      <c r="BP192" s="537"/>
      <c r="BQ192" s="537"/>
      <c r="BR192" s="537"/>
      <c r="BS192" s="537"/>
      <c r="BT192" s="537"/>
      <c r="BU192" s="537"/>
      <c r="BV192" s="538"/>
      <c r="BW192" s="535"/>
      <c r="BX192" s="535"/>
      <c r="BY192" s="535"/>
      <c r="BZ192" s="535"/>
      <c r="CA192" s="535"/>
      <c r="CB192" s="535"/>
      <c r="CC192" s="535"/>
      <c r="CD192" s="535"/>
      <c r="CE192" s="535"/>
      <c r="CF192" s="535"/>
      <c r="CG192" s="535"/>
      <c r="CH192" s="535"/>
      <c r="CI192" s="535"/>
      <c r="CJ192" s="535"/>
      <c r="CK192" s="535"/>
      <c r="CL192" s="535"/>
      <c r="CM192" s="535"/>
      <c r="CN192" s="535"/>
      <c r="CO192" s="535"/>
      <c r="CP192" s="535"/>
      <c r="CQ192" s="535"/>
      <c r="CR192" s="535"/>
      <c r="CS192" s="535"/>
      <c r="CT192" s="535"/>
      <c r="CU192" s="535"/>
      <c r="CV192" s="531">
        <f t="shared" si="27"/>
        <v>86090.528082191769</v>
      </c>
      <c r="CW192" s="531"/>
      <c r="CX192" s="531"/>
      <c r="CY192" s="531"/>
      <c r="CZ192" s="531"/>
      <c r="DA192" s="531"/>
      <c r="DB192" s="531"/>
      <c r="DC192" s="531"/>
      <c r="DD192" s="531"/>
      <c r="DE192" s="539"/>
    </row>
    <row r="193" spans="1:109" s="2" customFormat="1" ht="23.25" customHeight="1" x14ac:dyDescent="0.2">
      <c r="A193" s="540" t="s">
        <v>1148</v>
      </c>
      <c r="B193" s="541" t="s">
        <v>1148</v>
      </c>
      <c r="C193" s="541" t="s">
        <v>1148</v>
      </c>
      <c r="D193" s="541" t="s">
        <v>1148</v>
      </c>
      <c r="E193" s="541" t="s">
        <v>1148</v>
      </c>
      <c r="F193" s="541" t="s">
        <v>1148</v>
      </c>
      <c r="G193" s="541" t="s">
        <v>1148</v>
      </c>
      <c r="H193" s="541" t="s">
        <v>1148</v>
      </c>
      <c r="I193" s="541" t="s">
        <v>1148</v>
      </c>
      <c r="J193" s="541" t="s">
        <v>1148</v>
      </c>
      <c r="K193" s="541" t="s">
        <v>1148</v>
      </c>
      <c r="L193" s="541" t="s">
        <v>1148</v>
      </c>
      <c r="M193" s="541" t="s">
        <v>1148</v>
      </c>
      <c r="N193" s="541" t="s">
        <v>1148</v>
      </c>
      <c r="O193" s="542" t="s">
        <v>1148</v>
      </c>
      <c r="P193" s="543" t="s">
        <v>1300</v>
      </c>
      <c r="Q193" s="544"/>
      <c r="R193" s="544"/>
      <c r="S193" s="544"/>
      <c r="T193" s="544"/>
      <c r="U193" s="544"/>
      <c r="V193" s="544"/>
      <c r="W193" s="544"/>
      <c r="X193" s="544"/>
      <c r="Y193" s="544"/>
      <c r="Z193" s="544"/>
      <c r="AA193" s="544"/>
      <c r="AB193" s="544"/>
      <c r="AC193" s="545"/>
      <c r="AD193" s="546">
        <v>101</v>
      </c>
      <c r="AE193" s="547"/>
      <c r="AF193" s="548"/>
      <c r="AG193" s="549">
        <v>1</v>
      </c>
      <c r="AH193" s="550"/>
      <c r="AI193" s="550"/>
      <c r="AJ193" s="551"/>
      <c r="AK193" s="552">
        <v>16383.6</v>
      </c>
      <c r="AL193" s="553">
        <v>16383.6</v>
      </c>
      <c r="AM193" s="553">
        <v>16383.6</v>
      </c>
      <c r="AN193" s="553">
        <v>16383.6</v>
      </c>
      <c r="AO193" s="553">
        <v>16383.6</v>
      </c>
      <c r="AP193" s="554">
        <v>16383.6</v>
      </c>
      <c r="AQ193" s="536">
        <f t="shared" si="25"/>
        <v>196603.2</v>
      </c>
      <c r="AR193" s="537"/>
      <c r="AS193" s="537"/>
      <c r="AT193" s="537"/>
      <c r="AU193" s="537"/>
      <c r="AV193" s="537"/>
      <c r="AW193" s="537"/>
      <c r="AX193" s="538"/>
      <c r="AY193" s="532"/>
      <c r="AZ193" s="533"/>
      <c r="BA193" s="533"/>
      <c r="BB193" s="533"/>
      <c r="BC193" s="533"/>
      <c r="BD193" s="533"/>
      <c r="BE193" s="533"/>
      <c r="BF193" s="534"/>
      <c r="BG193" s="535">
        <f t="shared" si="18"/>
        <v>2730.6</v>
      </c>
      <c r="BH193" s="535"/>
      <c r="BI193" s="535"/>
      <c r="BJ193" s="535"/>
      <c r="BK193" s="535"/>
      <c r="BL193" s="535"/>
      <c r="BM193" s="535"/>
      <c r="BN193" s="535"/>
      <c r="BO193" s="536">
        <f t="shared" si="26"/>
        <v>26931.945205479453</v>
      </c>
      <c r="BP193" s="537"/>
      <c r="BQ193" s="537"/>
      <c r="BR193" s="537"/>
      <c r="BS193" s="537"/>
      <c r="BT193" s="537"/>
      <c r="BU193" s="537"/>
      <c r="BV193" s="538"/>
      <c r="BW193" s="532"/>
      <c r="BX193" s="533"/>
      <c r="BY193" s="533"/>
      <c r="BZ193" s="533"/>
      <c r="CA193" s="533"/>
      <c r="CB193" s="533"/>
      <c r="CC193" s="533"/>
      <c r="CD193" s="534"/>
      <c r="CE193" s="532"/>
      <c r="CF193" s="533"/>
      <c r="CG193" s="533"/>
      <c r="CH193" s="533"/>
      <c r="CI193" s="533"/>
      <c r="CJ193" s="533"/>
      <c r="CK193" s="533"/>
      <c r="CL193" s="533"/>
      <c r="CM193" s="534"/>
      <c r="CN193" s="532"/>
      <c r="CO193" s="533"/>
      <c r="CP193" s="533"/>
      <c r="CQ193" s="533"/>
      <c r="CR193" s="533"/>
      <c r="CS193" s="533"/>
      <c r="CT193" s="533"/>
      <c r="CU193" s="534"/>
      <c r="CV193" s="536">
        <f t="shared" si="27"/>
        <v>226265.74520547947</v>
      </c>
      <c r="CW193" s="537"/>
      <c r="CX193" s="537"/>
      <c r="CY193" s="537"/>
      <c r="CZ193" s="537"/>
      <c r="DA193" s="537"/>
      <c r="DB193" s="537"/>
      <c r="DC193" s="537"/>
      <c r="DD193" s="537"/>
      <c r="DE193" s="555"/>
    </row>
    <row r="194" spans="1:109" s="2" customFormat="1" ht="23.25" customHeight="1" x14ac:dyDescent="0.2">
      <c r="A194" s="523" t="s">
        <v>1301</v>
      </c>
      <c r="B194" s="524" t="s">
        <v>1301</v>
      </c>
      <c r="C194" s="524" t="s">
        <v>1301</v>
      </c>
      <c r="D194" s="524" t="s">
        <v>1301</v>
      </c>
      <c r="E194" s="524" t="s">
        <v>1301</v>
      </c>
      <c r="F194" s="524" t="s">
        <v>1301</v>
      </c>
      <c r="G194" s="524" t="s">
        <v>1301</v>
      </c>
      <c r="H194" s="524" t="s">
        <v>1301</v>
      </c>
      <c r="I194" s="524" t="s">
        <v>1301</v>
      </c>
      <c r="J194" s="524" t="s">
        <v>1301</v>
      </c>
      <c r="K194" s="524" t="s">
        <v>1301</v>
      </c>
      <c r="L194" s="524" t="s">
        <v>1301</v>
      </c>
      <c r="M194" s="524" t="s">
        <v>1301</v>
      </c>
      <c r="N194" s="524" t="s">
        <v>1301</v>
      </c>
      <c r="O194" s="524" t="s">
        <v>1301</v>
      </c>
      <c r="P194" s="543" t="s">
        <v>1300</v>
      </c>
      <c r="Q194" s="544"/>
      <c r="R194" s="544"/>
      <c r="S194" s="544"/>
      <c r="T194" s="544"/>
      <c r="U194" s="544"/>
      <c r="V194" s="544"/>
      <c r="W194" s="544"/>
      <c r="X194" s="544"/>
      <c r="Y194" s="544"/>
      <c r="Z194" s="544"/>
      <c r="AA194" s="544"/>
      <c r="AB194" s="544"/>
      <c r="AC194" s="545"/>
      <c r="AD194" s="526">
        <v>101</v>
      </c>
      <c r="AE194" s="526"/>
      <c r="AF194" s="526"/>
      <c r="AG194" s="527">
        <v>1</v>
      </c>
      <c r="AH194" s="527"/>
      <c r="AI194" s="527"/>
      <c r="AJ194" s="527"/>
      <c r="AK194" s="552">
        <v>15150</v>
      </c>
      <c r="AL194" s="553">
        <v>15150</v>
      </c>
      <c r="AM194" s="553">
        <v>15150</v>
      </c>
      <c r="AN194" s="553">
        <v>15150</v>
      </c>
      <c r="AO194" s="553">
        <v>15150</v>
      </c>
      <c r="AP194" s="554">
        <v>15150</v>
      </c>
      <c r="AQ194" s="531">
        <f t="shared" si="25"/>
        <v>181800</v>
      </c>
      <c r="AR194" s="531"/>
      <c r="AS194" s="531"/>
      <c r="AT194" s="531"/>
      <c r="AU194" s="531"/>
      <c r="AV194" s="531"/>
      <c r="AW194" s="531"/>
      <c r="AX194" s="531"/>
      <c r="AY194" s="532"/>
      <c r="AZ194" s="533"/>
      <c r="BA194" s="533"/>
      <c r="BB194" s="533"/>
      <c r="BC194" s="533"/>
      <c r="BD194" s="533"/>
      <c r="BE194" s="533"/>
      <c r="BF194" s="534"/>
      <c r="BG194" s="535">
        <f t="shared" si="18"/>
        <v>2525</v>
      </c>
      <c r="BH194" s="535"/>
      <c r="BI194" s="535"/>
      <c r="BJ194" s="535"/>
      <c r="BK194" s="535"/>
      <c r="BL194" s="535"/>
      <c r="BM194" s="535"/>
      <c r="BN194" s="535"/>
      <c r="BO194" s="536">
        <f t="shared" si="26"/>
        <v>24904.109589041094</v>
      </c>
      <c r="BP194" s="537"/>
      <c r="BQ194" s="537"/>
      <c r="BR194" s="537"/>
      <c r="BS194" s="537"/>
      <c r="BT194" s="537"/>
      <c r="BU194" s="537"/>
      <c r="BV194" s="538"/>
      <c r="BW194" s="535"/>
      <c r="BX194" s="535"/>
      <c r="BY194" s="535"/>
      <c r="BZ194" s="535"/>
      <c r="CA194" s="535"/>
      <c r="CB194" s="535"/>
      <c r="CC194" s="535"/>
      <c r="CD194" s="535"/>
      <c r="CE194" s="535"/>
      <c r="CF194" s="535"/>
      <c r="CG194" s="535"/>
      <c r="CH194" s="535"/>
      <c r="CI194" s="535"/>
      <c r="CJ194" s="535"/>
      <c r="CK194" s="535"/>
      <c r="CL194" s="535"/>
      <c r="CM194" s="535"/>
      <c r="CN194" s="535"/>
      <c r="CO194" s="535"/>
      <c r="CP194" s="535"/>
      <c r="CQ194" s="535"/>
      <c r="CR194" s="535"/>
      <c r="CS194" s="535"/>
      <c r="CT194" s="535"/>
      <c r="CU194" s="535"/>
      <c r="CV194" s="531">
        <f t="shared" si="27"/>
        <v>209229.10958904109</v>
      </c>
      <c r="CW194" s="531"/>
      <c r="CX194" s="531"/>
      <c r="CY194" s="531"/>
      <c r="CZ194" s="531"/>
      <c r="DA194" s="531"/>
      <c r="DB194" s="531"/>
      <c r="DC194" s="531"/>
      <c r="DD194" s="531"/>
      <c r="DE194" s="539"/>
    </row>
    <row r="195" spans="1:109" s="2" customFormat="1" ht="23.25" customHeight="1" x14ac:dyDescent="0.2">
      <c r="A195" s="540" t="s">
        <v>1302</v>
      </c>
      <c r="B195" s="541" t="s">
        <v>1302</v>
      </c>
      <c r="C195" s="541" t="s">
        <v>1302</v>
      </c>
      <c r="D195" s="541" t="s">
        <v>1302</v>
      </c>
      <c r="E195" s="541" t="s">
        <v>1302</v>
      </c>
      <c r="F195" s="541" t="s">
        <v>1302</v>
      </c>
      <c r="G195" s="541" t="s">
        <v>1302</v>
      </c>
      <c r="H195" s="541" t="s">
        <v>1302</v>
      </c>
      <c r="I195" s="541" t="s">
        <v>1302</v>
      </c>
      <c r="J195" s="541" t="s">
        <v>1302</v>
      </c>
      <c r="K195" s="541" t="s">
        <v>1302</v>
      </c>
      <c r="L195" s="541" t="s">
        <v>1302</v>
      </c>
      <c r="M195" s="541" t="s">
        <v>1302</v>
      </c>
      <c r="N195" s="541" t="s">
        <v>1302</v>
      </c>
      <c r="O195" s="542" t="s">
        <v>1302</v>
      </c>
      <c r="P195" s="543" t="s">
        <v>1300</v>
      </c>
      <c r="Q195" s="544"/>
      <c r="R195" s="544"/>
      <c r="S195" s="544"/>
      <c r="T195" s="544"/>
      <c r="U195" s="544"/>
      <c r="V195" s="544"/>
      <c r="W195" s="544"/>
      <c r="X195" s="544"/>
      <c r="Y195" s="544"/>
      <c r="Z195" s="544"/>
      <c r="AA195" s="544"/>
      <c r="AB195" s="544"/>
      <c r="AC195" s="545"/>
      <c r="AD195" s="546">
        <v>101</v>
      </c>
      <c r="AE195" s="547"/>
      <c r="AF195" s="548"/>
      <c r="AG195" s="549">
        <v>3</v>
      </c>
      <c r="AH195" s="550"/>
      <c r="AI195" s="550"/>
      <c r="AJ195" s="551"/>
      <c r="AK195" s="552">
        <v>13911</v>
      </c>
      <c r="AL195" s="553">
        <v>13911</v>
      </c>
      <c r="AM195" s="553">
        <v>13911</v>
      </c>
      <c r="AN195" s="553">
        <v>13911</v>
      </c>
      <c r="AO195" s="553">
        <v>13911</v>
      </c>
      <c r="AP195" s="554">
        <v>13911</v>
      </c>
      <c r="AQ195" s="536">
        <f t="shared" si="25"/>
        <v>500796</v>
      </c>
      <c r="AR195" s="537"/>
      <c r="AS195" s="537"/>
      <c r="AT195" s="537"/>
      <c r="AU195" s="537"/>
      <c r="AV195" s="537"/>
      <c r="AW195" s="537"/>
      <c r="AX195" s="538"/>
      <c r="AY195" s="532"/>
      <c r="AZ195" s="533"/>
      <c r="BA195" s="533"/>
      <c r="BB195" s="533"/>
      <c r="BC195" s="533"/>
      <c r="BD195" s="533"/>
      <c r="BE195" s="533"/>
      <c r="BF195" s="534"/>
      <c r="BG195" s="535">
        <f t="shared" si="18"/>
        <v>6955.5</v>
      </c>
      <c r="BH195" s="535"/>
      <c r="BI195" s="535"/>
      <c r="BJ195" s="535"/>
      <c r="BK195" s="535"/>
      <c r="BL195" s="535"/>
      <c r="BM195" s="535"/>
      <c r="BN195" s="535"/>
      <c r="BO195" s="536">
        <f t="shared" si="26"/>
        <v>68602.191780821915</v>
      </c>
      <c r="BP195" s="537"/>
      <c r="BQ195" s="537"/>
      <c r="BR195" s="537"/>
      <c r="BS195" s="537"/>
      <c r="BT195" s="537"/>
      <c r="BU195" s="537"/>
      <c r="BV195" s="538"/>
      <c r="BW195" s="532"/>
      <c r="BX195" s="533"/>
      <c r="BY195" s="533"/>
      <c r="BZ195" s="533"/>
      <c r="CA195" s="533"/>
      <c r="CB195" s="533"/>
      <c r="CC195" s="533"/>
      <c r="CD195" s="534"/>
      <c r="CE195" s="532"/>
      <c r="CF195" s="533"/>
      <c r="CG195" s="533"/>
      <c r="CH195" s="533"/>
      <c r="CI195" s="533"/>
      <c r="CJ195" s="533"/>
      <c r="CK195" s="533"/>
      <c r="CL195" s="533"/>
      <c r="CM195" s="534"/>
      <c r="CN195" s="532"/>
      <c r="CO195" s="533"/>
      <c r="CP195" s="533"/>
      <c r="CQ195" s="533"/>
      <c r="CR195" s="533"/>
      <c r="CS195" s="533"/>
      <c r="CT195" s="533"/>
      <c r="CU195" s="534"/>
      <c r="CV195" s="536">
        <f t="shared" si="27"/>
        <v>576353.69178082189</v>
      </c>
      <c r="CW195" s="537"/>
      <c r="CX195" s="537"/>
      <c r="CY195" s="537"/>
      <c r="CZ195" s="537"/>
      <c r="DA195" s="537"/>
      <c r="DB195" s="537"/>
      <c r="DC195" s="537"/>
      <c r="DD195" s="537"/>
      <c r="DE195" s="555"/>
    </row>
    <row r="196" spans="1:109" s="2" customFormat="1" ht="23.25" customHeight="1" x14ac:dyDescent="0.2">
      <c r="A196" s="523" t="s">
        <v>1303</v>
      </c>
      <c r="B196" s="524"/>
      <c r="C196" s="524"/>
      <c r="D196" s="524"/>
      <c r="E196" s="524"/>
      <c r="F196" s="524"/>
      <c r="G196" s="524"/>
      <c r="H196" s="524"/>
      <c r="I196" s="524"/>
      <c r="J196" s="524"/>
      <c r="K196" s="524"/>
      <c r="L196" s="524"/>
      <c r="M196" s="524"/>
      <c r="N196" s="524"/>
      <c r="O196" s="524"/>
      <c r="P196" s="543" t="s">
        <v>1300</v>
      </c>
      <c r="Q196" s="544"/>
      <c r="R196" s="544"/>
      <c r="S196" s="544"/>
      <c r="T196" s="544"/>
      <c r="U196" s="544"/>
      <c r="V196" s="544"/>
      <c r="W196" s="544"/>
      <c r="X196" s="544"/>
      <c r="Y196" s="544"/>
      <c r="Z196" s="544"/>
      <c r="AA196" s="544"/>
      <c r="AB196" s="544"/>
      <c r="AC196" s="545"/>
      <c r="AD196" s="526">
        <v>101</v>
      </c>
      <c r="AE196" s="526"/>
      <c r="AF196" s="526"/>
      <c r="AG196" s="527">
        <v>16</v>
      </c>
      <c r="AH196" s="527"/>
      <c r="AI196" s="527"/>
      <c r="AJ196" s="527"/>
      <c r="AK196" s="528">
        <v>8218.5</v>
      </c>
      <c r="AL196" s="529"/>
      <c r="AM196" s="529"/>
      <c r="AN196" s="529"/>
      <c r="AO196" s="529"/>
      <c r="AP196" s="530"/>
      <c r="AQ196" s="531">
        <f t="shared" si="25"/>
        <v>1577952</v>
      </c>
      <c r="AR196" s="531"/>
      <c r="AS196" s="531"/>
      <c r="AT196" s="531"/>
      <c r="AU196" s="531"/>
      <c r="AV196" s="531"/>
      <c r="AW196" s="531"/>
      <c r="AX196" s="531"/>
      <c r="AY196" s="532"/>
      <c r="AZ196" s="533"/>
      <c r="BA196" s="533"/>
      <c r="BB196" s="533"/>
      <c r="BC196" s="533"/>
      <c r="BD196" s="533"/>
      <c r="BE196" s="533"/>
      <c r="BF196" s="534"/>
      <c r="BG196" s="535">
        <f t="shared" si="18"/>
        <v>21916</v>
      </c>
      <c r="BH196" s="535"/>
      <c r="BI196" s="535"/>
      <c r="BJ196" s="535"/>
      <c r="BK196" s="535"/>
      <c r="BL196" s="535"/>
      <c r="BM196" s="535"/>
      <c r="BN196" s="535"/>
      <c r="BO196" s="536">
        <f t="shared" si="26"/>
        <v>216157.80821917806</v>
      </c>
      <c r="BP196" s="537"/>
      <c r="BQ196" s="537"/>
      <c r="BR196" s="537"/>
      <c r="BS196" s="537"/>
      <c r="BT196" s="537"/>
      <c r="BU196" s="537"/>
      <c r="BV196" s="538"/>
      <c r="BW196" s="535"/>
      <c r="BX196" s="535"/>
      <c r="BY196" s="535"/>
      <c r="BZ196" s="535"/>
      <c r="CA196" s="535"/>
      <c r="CB196" s="535"/>
      <c r="CC196" s="535"/>
      <c r="CD196" s="535"/>
      <c r="CE196" s="535"/>
      <c r="CF196" s="535"/>
      <c r="CG196" s="535"/>
      <c r="CH196" s="535"/>
      <c r="CI196" s="535"/>
      <c r="CJ196" s="535"/>
      <c r="CK196" s="535"/>
      <c r="CL196" s="535"/>
      <c r="CM196" s="535"/>
      <c r="CN196" s="535"/>
      <c r="CO196" s="535"/>
      <c r="CP196" s="535"/>
      <c r="CQ196" s="535"/>
      <c r="CR196" s="535"/>
      <c r="CS196" s="535"/>
      <c r="CT196" s="535"/>
      <c r="CU196" s="535"/>
      <c r="CV196" s="531">
        <f t="shared" si="27"/>
        <v>1816025.8082191781</v>
      </c>
      <c r="CW196" s="531"/>
      <c r="CX196" s="531"/>
      <c r="CY196" s="531"/>
      <c r="CZ196" s="531"/>
      <c r="DA196" s="531"/>
      <c r="DB196" s="531"/>
      <c r="DC196" s="531"/>
      <c r="DD196" s="531"/>
      <c r="DE196" s="539"/>
    </row>
    <row r="197" spans="1:109" s="2" customFormat="1" ht="23.25" customHeight="1" x14ac:dyDescent="0.2">
      <c r="A197" s="523" t="s">
        <v>1148</v>
      </c>
      <c r="B197" s="524" t="s">
        <v>1148</v>
      </c>
      <c r="C197" s="524" t="s">
        <v>1148</v>
      </c>
      <c r="D197" s="524" t="s">
        <v>1148</v>
      </c>
      <c r="E197" s="524" t="s">
        <v>1148</v>
      </c>
      <c r="F197" s="524" t="s">
        <v>1148</v>
      </c>
      <c r="G197" s="524" t="s">
        <v>1148</v>
      </c>
      <c r="H197" s="524" t="s">
        <v>1148</v>
      </c>
      <c r="I197" s="524" t="s">
        <v>1148</v>
      </c>
      <c r="J197" s="524" t="s">
        <v>1148</v>
      </c>
      <c r="K197" s="524" t="s">
        <v>1148</v>
      </c>
      <c r="L197" s="524" t="s">
        <v>1148</v>
      </c>
      <c r="M197" s="524" t="s">
        <v>1148</v>
      </c>
      <c r="N197" s="524" t="s">
        <v>1148</v>
      </c>
      <c r="O197" s="524" t="s">
        <v>1148</v>
      </c>
      <c r="P197" s="543" t="s">
        <v>1304</v>
      </c>
      <c r="Q197" s="544"/>
      <c r="R197" s="544"/>
      <c r="S197" s="544"/>
      <c r="T197" s="544"/>
      <c r="U197" s="544"/>
      <c r="V197" s="544"/>
      <c r="W197" s="544"/>
      <c r="X197" s="544"/>
      <c r="Y197" s="544"/>
      <c r="Z197" s="544"/>
      <c r="AA197" s="544"/>
      <c r="AB197" s="544"/>
      <c r="AC197" s="545"/>
      <c r="AD197" s="526">
        <v>101</v>
      </c>
      <c r="AE197" s="526"/>
      <c r="AF197" s="526"/>
      <c r="AG197" s="527">
        <v>1</v>
      </c>
      <c r="AH197" s="527"/>
      <c r="AI197" s="527"/>
      <c r="AJ197" s="527"/>
      <c r="AK197" s="552">
        <v>10440.9</v>
      </c>
      <c r="AL197" s="553">
        <v>10440.9</v>
      </c>
      <c r="AM197" s="553">
        <v>10440.9</v>
      </c>
      <c r="AN197" s="553">
        <v>10440.9</v>
      </c>
      <c r="AO197" s="553">
        <v>10440.9</v>
      </c>
      <c r="AP197" s="554">
        <v>10440.9</v>
      </c>
      <c r="AQ197" s="531">
        <f t="shared" si="25"/>
        <v>125290.79999999999</v>
      </c>
      <c r="AR197" s="531"/>
      <c r="AS197" s="531"/>
      <c r="AT197" s="531"/>
      <c r="AU197" s="531"/>
      <c r="AV197" s="531"/>
      <c r="AW197" s="531"/>
      <c r="AX197" s="531"/>
      <c r="AY197" s="532"/>
      <c r="AZ197" s="533"/>
      <c r="BA197" s="533"/>
      <c r="BB197" s="533"/>
      <c r="BC197" s="533"/>
      <c r="BD197" s="533"/>
      <c r="BE197" s="533"/>
      <c r="BF197" s="534"/>
      <c r="BG197" s="535">
        <f t="shared" si="18"/>
        <v>1740.1499999999999</v>
      </c>
      <c r="BH197" s="535"/>
      <c r="BI197" s="535"/>
      <c r="BJ197" s="535"/>
      <c r="BK197" s="535"/>
      <c r="BL197" s="535"/>
      <c r="BM197" s="535"/>
      <c r="BN197" s="535"/>
      <c r="BO197" s="536">
        <f t="shared" si="26"/>
        <v>17163.123287671231</v>
      </c>
      <c r="BP197" s="537"/>
      <c r="BQ197" s="537"/>
      <c r="BR197" s="537"/>
      <c r="BS197" s="537"/>
      <c r="BT197" s="537"/>
      <c r="BU197" s="537"/>
      <c r="BV197" s="538"/>
      <c r="BW197" s="535"/>
      <c r="BX197" s="535"/>
      <c r="BY197" s="535"/>
      <c r="BZ197" s="535"/>
      <c r="CA197" s="535"/>
      <c r="CB197" s="535"/>
      <c r="CC197" s="535"/>
      <c r="CD197" s="535"/>
      <c r="CE197" s="535"/>
      <c r="CF197" s="535"/>
      <c r="CG197" s="535"/>
      <c r="CH197" s="535"/>
      <c r="CI197" s="535"/>
      <c r="CJ197" s="535"/>
      <c r="CK197" s="535"/>
      <c r="CL197" s="535"/>
      <c r="CM197" s="535"/>
      <c r="CN197" s="535"/>
      <c r="CO197" s="535"/>
      <c r="CP197" s="535"/>
      <c r="CQ197" s="535"/>
      <c r="CR197" s="535"/>
      <c r="CS197" s="535"/>
      <c r="CT197" s="535"/>
      <c r="CU197" s="535"/>
      <c r="CV197" s="531">
        <f t="shared" si="27"/>
        <v>144194.0732876712</v>
      </c>
      <c r="CW197" s="531"/>
      <c r="CX197" s="531"/>
      <c r="CY197" s="531"/>
      <c r="CZ197" s="531"/>
      <c r="DA197" s="531"/>
      <c r="DB197" s="531"/>
      <c r="DC197" s="531"/>
      <c r="DD197" s="531"/>
      <c r="DE197" s="539"/>
    </row>
    <row r="198" spans="1:109" s="2" customFormat="1" ht="23.25" customHeight="1" x14ac:dyDescent="0.2">
      <c r="A198" s="540" t="s">
        <v>1305</v>
      </c>
      <c r="B198" s="541" t="s">
        <v>1305</v>
      </c>
      <c r="C198" s="541" t="s">
        <v>1305</v>
      </c>
      <c r="D198" s="541" t="s">
        <v>1305</v>
      </c>
      <c r="E198" s="541" t="s">
        <v>1305</v>
      </c>
      <c r="F198" s="541" t="s">
        <v>1305</v>
      </c>
      <c r="G198" s="541" t="s">
        <v>1305</v>
      </c>
      <c r="H198" s="541" t="s">
        <v>1305</v>
      </c>
      <c r="I198" s="541" t="s">
        <v>1305</v>
      </c>
      <c r="J198" s="541" t="s">
        <v>1305</v>
      </c>
      <c r="K198" s="541" t="s">
        <v>1305</v>
      </c>
      <c r="L198" s="541" t="s">
        <v>1305</v>
      </c>
      <c r="M198" s="541" t="s">
        <v>1305</v>
      </c>
      <c r="N198" s="541" t="s">
        <v>1305</v>
      </c>
      <c r="O198" s="542" t="s">
        <v>1305</v>
      </c>
      <c r="P198" s="543" t="s">
        <v>1304</v>
      </c>
      <c r="Q198" s="544"/>
      <c r="R198" s="544"/>
      <c r="S198" s="544"/>
      <c r="T198" s="544"/>
      <c r="U198" s="544"/>
      <c r="V198" s="544"/>
      <c r="W198" s="544"/>
      <c r="X198" s="544"/>
      <c r="Y198" s="544"/>
      <c r="Z198" s="544"/>
      <c r="AA198" s="544"/>
      <c r="AB198" s="544"/>
      <c r="AC198" s="545"/>
      <c r="AD198" s="546">
        <v>101</v>
      </c>
      <c r="AE198" s="547"/>
      <c r="AF198" s="548"/>
      <c r="AG198" s="549">
        <v>1</v>
      </c>
      <c r="AH198" s="550"/>
      <c r="AI198" s="550"/>
      <c r="AJ198" s="551"/>
      <c r="AK198" s="552">
        <v>10764</v>
      </c>
      <c r="AL198" s="553">
        <v>10764</v>
      </c>
      <c r="AM198" s="553">
        <v>10764</v>
      </c>
      <c r="AN198" s="553">
        <v>10764</v>
      </c>
      <c r="AO198" s="553">
        <v>10764</v>
      </c>
      <c r="AP198" s="554">
        <v>10764</v>
      </c>
      <c r="AQ198" s="536">
        <f t="shared" si="25"/>
        <v>129168</v>
      </c>
      <c r="AR198" s="537"/>
      <c r="AS198" s="537"/>
      <c r="AT198" s="537"/>
      <c r="AU198" s="537"/>
      <c r="AV198" s="537"/>
      <c r="AW198" s="537"/>
      <c r="AX198" s="538"/>
      <c r="AY198" s="532"/>
      <c r="AZ198" s="533"/>
      <c r="BA198" s="533"/>
      <c r="BB198" s="533"/>
      <c r="BC198" s="533"/>
      <c r="BD198" s="533"/>
      <c r="BE198" s="533"/>
      <c r="BF198" s="534"/>
      <c r="BG198" s="535">
        <f t="shared" si="18"/>
        <v>1794</v>
      </c>
      <c r="BH198" s="535"/>
      <c r="BI198" s="535"/>
      <c r="BJ198" s="535"/>
      <c r="BK198" s="535"/>
      <c r="BL198" s="535"/>
      <c r="BM198" s="535"/>
      <c r="BN198" s="535"/>
      <c r="BO198" s="536">
        <f t="shared" si="26"/>
        <v>17694.246575342466</v>
      </c>
      <c r="BP198" s="537"/>
      <c r="BQ198" s="537"/>
      <c r="BR198" s="537"/>
      <c r="BS198" s="537"/>
      <c r="BT198" s="537"/>
      <c r="BU198" s="537"/>
      <c r="BV198" s="538"/>
      <c r="BW198" s="532"/>
      <c r="BX198" s="533"/>
      <c r="BY198" s="533"/>
      <c r="BZ198" s="533"/>
      <c r="CA198" s="533"/>
      <c r="CB198" s="533"/>
      <c r="CC198" s="533"/>
      <c r="CD198" s="534"/>
      <c r="CE198" s="532"/>
      <c r="CF198" s="533"/>
      <c r="CG198" s="533"/>
      <c r="CH198" s="533"/>
      <c r="CI198" s="533"/>
      <c r="CJ198" s="533"/>
      <c r="CK198" s="533"/>
      <c r="CL198" s="533"/>
      <c r="CM198" s="534"/>
      <c r="CN198" s="532"/>
      <c r="CO198" s="533"/>
      <c r="CP198" s="533"/>
      <c r="CQ198" s="533"/>
      <c r="CR198" s="533"/>
      <c r="CS198" s="533"/>
      <c r="CT198" s="533"/>
      <c r="CU198" s="534"/>
      <c r="CV198" s="536">
        <f t="shared" si="27"/>
        <v>148656.24657534246</v>
      </c>
      <c r="CW198" s="537"/>
      <c r="CX198" s="537"/>
      <c r="CY198" s="537"/>
      <c r="CZ198" s="537"/>
      <c r="DA198" s="537"/>
      <c r="DB198" s="537"/>
      <c r="DC198" s="537"/>
      <c r="DD198" s="537"/>
      <c r="DE198" s="555"/>
    </row>
    <row r="199" spans="1:109" s="2" customFormat="1" ht="23.25" customHeight="1" x14ac:dyDescent="0.2">
      <c r="A199" s="523" t="s">
        <v>1239</v>
      </c>
      <c r="B199" s="524" t="s">
        <v>1239</v>
      </c>
      <c r="C199" s="524" t="s">
        <v>1239</v>
      </c>
      <c r="D199" s="524" t="s">
        <v>1239</v>
      </c>
      <c r="E199" s="524" t="s">
        <v>1239</v>
      </c>
      <c r="F199" s="524" t="s">
        <v>1239</v>
      </c>
      <c r="G199" s="524" t="s">
        <v>1239</v>
      </c>
      <c r="H199" s="524" t="s">
        <v>1239</v>
      </c>
      <c r="I199" s="524" t="s">
        <v>1239</v>
      </c>
      <c r="J199" s="524" t="s">
        <v>1239</v>
      </c>
      <c r="K199" s="524" t="s">
        <v>1239</v>
      </c>
      <c r="L199" s="524" t="s">
        <v>1239</v>
      </c>
      <c r="M199" s="524" t="s">
        <v>1239</v>
      </c>
      <c r="N199" s="524" t="s">
        <v>1239</v>
      </c>
      <c r="O199" s="524" t="s">
        <v>1239</v>
      </c>
      <c r="P199" s="543" t="s">
        <v>1304</v>
      </c>
      <c r="Q199" s="544"/>
      <c r="R199" s="544"/>
      <c r="S199" s="544"/>
      <c r="T199" s="544"/>
      <c r="U199" s="544"/>
      <c r="V199" s="544"/>
      <c r="W199" s="544"/>
      <c r="X199" s="544"/>
      <c r="Y199" s="544"/>
      <c r="Z199" s="544"/>
      <c r="AA199" s="544"/>
      <c r="AB199" s="544"/>
      <c r="AC199" s="545"/>
      <c r="AD199" s="526">
        <v>101</v>
      </c>
      <c r="AE199" s="526"/>
      <c r="AF199" s="526"/>
      <c r="AG199" s="527">
        <v>1</v>
      </c>
      <c r="AH199" s="527"/>
      <c r="AI199" s="527"/>
      <c r="AJ199" s="527"/>
      <c r="AK199" s="552">
        <v>8190.9</v>
      </c>
      <c r="AL199" s="553">
        <v>8190.9</v>
      </c>
      <c r="AM199" s="553">
        <v>8190.9</v>
      </c>
      <c r="AN199" s="553">
        <v>8190.9</v>
      </c>
      <c r="AO199" s="553">
        <v>8190.9</v>
      </c>
      <c r="AP199" s="554">
        <v>8190.9</v>
      </c>
      <c r="AQ199" s="531">
        <f t="shared" si="25"/>
        <v>98290.799999999988</v>
      </c>
      <c r="AR199" s="531"/>
      <c r="AS199" s="531"/>
      <c r="AT199" s="531"/>
      <c r="AU199" s="531"/>
      <c r="AV199" s="531"/>
      <c r="AW199" s="531"/>
      <c r="AX199" s="531"/>
      <c r="AY199" s="532"/>
      <c r="AZ199" s="533"/>
      <c r="BA199" s="533"/>
      <c r="BB199" s="533"/>
      <c r="BC199" s="533"/>
      <c r="BD199" s="533"/>
      <c r="BE199" s="533"/>
      <c r="BF199" s="534"/>
      <c r="BG199" s="535">
        <f t="shared" si="18"/>
        <v>1365.1499999999999</v>
      </c>
      <c r="BH199" s="535"/>
      <c r="BI199" s="535"/>
      <c r="BJ199" s="535"/>
      <c r="BK199" s="535"/>
      <c r="BL199" s="535"/>
      <c r="BM199" s="535"/>
      <c r="BN199" s="535"/>
      <c r="BO199" s="536">
        <f t="shared" si="26"/>
        <v>13464.49315068493</v>
      </c>
      <c r="BP199" s="537"/>
      <c r="BQ199" s="537"/>
      <c r="BR199" s="537"/>
      <c r="BS199" s="537"/>
      <c r="BT199" s="537"/>
      <c r="BU199" s="537"/>
      <c r="BV199" s="538"/>
      <c r="BW199" s="535"/>
      <c r="BX199" s="535"/>
      <c r="BY199" s="535"/>
      <c r="BZ199" s="535"/>
      <c r="CA199" s="535"/>
      <c r="CB199" s="535"/>
      <c r="CC199" s="535"/>
      <c r="CD199" s="535"/>
      <c r="CE199" s="535"/>
      <c r="CF199" s="535"/>
      <c r="CG199" s="535"/>
      <c r="CH199" s="535"/>
      <c r="CI199" s="535"/>
      <c r="CJ199" s="535"/>
      <c r="CK199" s="535"/>
      <c r="CL199" s="535"/>
      <c r="CM199" s="535"/>
      <c r="CN199" s="535"/>
      <c r="CO199" s="535"/>
      <c r="CP199" s="535"/>
      <c r="CQ199" s="535"/>
      <c r="CR199" s="535"/>
      <c r="CS199" s="535"/>
      <c r="CT199" s="535"/>
      <c r="CU199" s="535"/>
      <c r="CV199" s="531">
        <f t="shared" si="27"/>
        <v>113120.44315068491</v>
      </c>
      <c r="CW199" s="531"/>
      <c r="CX199" s="531"/>
      <c r="CY199" s="531"/>
      <c r="CZ199" s="531"/>
      <c r="DA199" s="531"/>
      <c r="DB199" s="531"/>
      <c r="DC199" s="531"/>
      <c r="DD199" s="531"/>
      <c r="DE199" s="539"/>
    </row>
    <row r="200" spans="1:109" s="2" customFormat="1" ht="23.25" customHeight="1" x14ac:dyDescent="0.2">
      <c r="A200" s="540" t="s">
        <v>1306</v>
      </c>
      <c r="B200" s="541" t="s">
        <v>1306</v>
      </c>
      <c r="C200" s="541" t="s">
        <v>1306</v>
      </c>
      <c r="D200" s="541" t="s">
        <v>1306</v>
      </c>
      <c r="E200" s="541" t="s">
        <v>1306</v>
      </c>
      <c r="F200" s="541" t="s">
        <v>1306</v>
      </c>
      <c r="G200" s="541" t="s">
        <v>1306</v>
      </c>
      <c r="H200" s="541" t="s">
        <v>1306</v>
      </c>
      <c r="I200" s="541" t="s">
        <v>1306</v>
      </c>
      <c r="J200" s="541" t="s">
        <v>1306</v>
      </c>
      <c r="K200" s="541" t="s">
        <v>1306</v>
      </c>
      <c r="L200" s="541" t="s">
        <v>1306</v>
      </c>
      <c r="M200" s="541" t="s">
        <v>1306</v>
      </c>
      <c r="N200" s="541" t="s">
        <v>1306</v>
      </c>
      <c r="O200" s="542" t="s">
        <v>1306</v>
      </c>
      <c r="P200" s="543" t="s">
        <v>1304</v>
      </c>
      <c r="Q200" s="544"/>
      <c r="R200" s="544"/>
      <c r="S200" s="544"/>
      <c r="T200" s="544"/>
      <c r="U200" s="544"/>
      <c r="V200" s="544"/>
      <c r="W200" s="544"/>
      <c r="X200" s="544"/>
      <c r="Y200" s="544"/>
      <c r="Z200" s="544"/>
      <c r="AA200" s="544"/>
      <c r="AB200" s="544"/>
      <c r="AC200" s="545"/>
      <c r="AD200" s="546">
        <v>101</v>
      </c>
      <c r="AE200" s="547"/>
      <c r="AF200" s="548"/>
      <c r="AG200" s="549">
        <v>2</v>
      </c>
      <c r="AH200" s="550"/>
      <c r="AI200" s="550"/>
      <c r="AJ200" s="551"/>
      <c r="AK200" s="552">
        <v>8218.5</v>
      </c>
      <c r="AL200" s="553">
        <v>8218.5</v>
      </c>
      <c r="AM200" s="553">
        <v>8218.5</v>
      </c>
      <c r="AN200" s="553">
        <v>8218.5</v>
      </c>
      <c r="AO200" s="553">
        <v>8218.5</v>
      </c>
      <c r="AP200" s="554">
        <v>8218.5</v>
      </c>
      <c r="AQ200" s="536">
        <f t="shared" si="25"/>
        <v>197244</v>
      </c>
      <c r="AR200" s="537"/>
      <c r="AS200" s="537"/>
      <c r="AT200" s="537"/>
      <c r="AU200" s="537"/>
      <c r="AV200" s="537"/>
      <c r="AW200" s="537"/>
      <c r="AX200" s="538"/>
      <c r="AY200" s="532"/>
      <c r="AZ200" s="533"/>
      <c r="BA200" s="533"/>
      <c r="BB200" s="533"/>
      <c r="BC200" s="533"/>
      <c r="BD200" s="533"/>
      <c r="BE200" s="533"/>
      <c r="BF200" s="534"/>
      <c r="BG200" s="535">
        <f t="shared" si="18"/>
        <v>2739.5</v>
      </c>
      <c r="BH200" s="535"/>
      <c r="BI200" s="535"/>
      <c r="BJ200" s="535"/>
      <c r="BK200" s="535"/>
      <c r="BL200" s="535"/>
      <c r="BM200" s="535"/>
      <c r="BN200" s="535"/>
      <c r="BO200" s="536">
        <f t="shared" si="26"/>
        <v>27019.726027397257</v>
      </c>
      <c r="BP200" s="537"/>
      <c r="BQ200" s="537"/>
      <c r="BR200" s="537"/>
      <c r="BS200" s="537"/>
      <c r="BT200" s="537"/>
      <c r="BU200" s="537"/>
      <c r="BV200" s="538"/>
      <c r="BW200" s="532"/>
      <c r="BX200" s="533"/>
      <c r="BY200" s="533"/>
      <c r="BZ200" s="533"/>
      <c r="CA200" s="533"/>
      <c r="CB200" s="533"/>
      <c r="CC200" s="533"/>
      <c r="CD200" s="534"/>
      <c r="CE200" s="532"/>
      <c r="CF200" s="533"/>
      <c r="CG200" s="533"/>
      <c r="CH200" s="533"/>
      <c r="CI200" s="533"/>
      <c r="CJ200" s="533"/>
      <c r="CK200" s="533"/>
      <c r="CL200" s="533"/>
      <c r="CM200" s="534"/>
      <c r="CN200" s="532"/>
      <c r="CO200" s="533"/>
      <c r="CP200" s="533"/>
      <c r="CQ200" s="533"/>
      <c r="CR200" s="533"/>
      <c r="CS200" s="533"/>
      <c r="CT200" s="533"/>
      <c r="CU200" s="534"/>
      <c r="CV200" s="536">
        <f t="shared" si="27"/>
        <v>227003.22602739726</v>
      </c>
      <c r="CW200" s="537"/>
      <c r="CX200" s="537"/>
      <c r="CY200" s="537"/>
      <c r="CZ200" s="537"/>
      <c r="DA200" s="537"/>
      <c r="DB200" s="537"/>
      <c r="DC200" s="537"/>
      <c r="DD200" s="537"/>
      <c r="DE200" s="555"/>
    </row>
    <row r="201" spans="1:109" s="2" customFormat="1" ht="23.25" customHeight="1" x14ac:dyDescent="0.2">
      <c r="A201" s="540" t="s">
        <v>1307</v>
      </c>
      <c r="B201" s="541" t="s">
        <v>1307</v>
      </c>
      <c r="C201" s="541" t="s">
        <v>1307</v>
      </c>
      <c r="D201" s="541" t="s">
        <v>1307</v>
      </c>
      <c r="E201" s="541" t="s">
        <v>1307</v>
      </c>
      <c r="F201" s="541" t="s">
        <v>1307</v>
      </c>
      <c r="G201" s="541" t="s">
        <v>1307</v>
      </c>
      <c r="H201" s="541" t="s">
        <v>1307</v>
      </c>
      <c r="I201" s="541" t="s">
        <v>1307</v>
      </c>
      <c r="J201" s="541" t="s">
        <v>1307</v>
      </c>
      <c r="K201" s="541" t="s">
        <v>1307</v>
      </c>
      <c r="L201" s="541" t="s">
        <v>1307</v>
      </c>
      <c r="M201" s="541" t="s">
        <v>1307</v>
      </c>
      <c r="N201" s="541" t="s">
        <v>1307</v>
      </c>
      <c r="O201" s="542" t="s">
        <v>1307</v>
      </c>
      <c r="P201" s="543" t="s">
        <v>1304</v>
      </c>
      <c r="Q201" s="544"/>
      <c r="R201" s="544"/>
      <c r="S201" s="544"/>
      <c r="T201" s="544"/>
      <c r="U201" s="544"/>
      <c r="V201" s="544"/>
      <c r="W201" s="544"/>
      <c r="X201" s="544"/>
      <c r="Y201" s="544"/>
      <c r="Z201" s="544"/>
      <c r="AA201" s="544"/>
      <c r="AB201" s="544"/>
      <c r="AC201" s="545"/>
      <c r="AD201" s="546">
        <v>101</v>
      </c>
      <c r="AE201" s="547"/>
      <c r="AF201" s="548"/>
      <c r="AG201" s="549">
        <v>2</v>
      </c>
      <c r="AH201" s="550"/>
      <c r="AI201" s="550"/>
      <c r="AJ201" s="551"/>
      <c r="AK201" s="552">
        <v>8575.8000000000011</v>
      </c>
      <c r="AL201" s="553">
        <v>8575.8000000000011</v>
      </c>
      <c r="AM201" s="553">
        <v>8575.8000000000011</v>
      </c>
      <c r="AN201" s="553">
        <v>8575.8000000000011</v>
      </c>
      <c r="AO201" s="553">
        <v>8575.8000000000011</v>
      </c>
      <c r="AP201" s="554">
        <v>8575.8000000000011</v>
      </c>
      <c r="AQ201" s="536">
        <f t="shared" si="25"/>
        <v>205819.2</v>
      </c>
      <c r="AR201" s="537"/>
      <c r="AS201" s="537"/>
      <c r="AT201" s="537"/>
      <c r="AU201" s="537"/>
      <c r="AV201" s="537"/>
      <c r="AW201" s="537"/>
      <c r="AX201" s="538"/>
      <c r="AY201" s="532"/>
      <c r="AZ201" s="533"/>
      <c r="BA201" s="533"/>
      <c r="BB201" s="533"/>
      <c r="BC201" s="533"/>
      <c r="BD201" s="533"/>
      <c r="BE201" s="533"/>
      <c r="BF201" s="534"/>
      <c r="BG201" s="535">
        <f t="shared" si="18"/>
        <v>2858.6000000000004</v>
      </c>
      <c r="BH201" s="535"/>
      <c r="BI201" s="535"/>
      <c r="BJ201" s="535"/>
      <c r="BK201" s="535"/>
      <c r="BL201" s="535"/>
      <c r="BM201" s="535"/>
      <c r="BN201" s="535"/>
      <c r="BO201" s="536">
        <f t="shared" si="26"/>
        <v>28194.410958904111</v>
      </c>
      <c r="BP201" s="537"/>
      <c r="BQ201" s="537"/>
      <c r="BR201" s="537"/>
      <c r="BS201" s="537"/>
      <c r="BT201" s="537"/>
      <c r="BU201" s="537"/>
      <c r="BV201" s="538"/>
      <c r="BW201" s="532"/>
      <c r="BX201" s="533"/>
      <c r="BY201" s="533"/>
      <c r="BZ201" s="533"/>
      <c r="CA201" s="533"/>
      <c r="CB201" s="533"/>
      <c r="CC201" s="533"/>
      <c r="CD201" s="534"/>
      <c r="CE201" s="532"/>
      <c r="CF201" s="533"/>
      <c r="CG201" s="533"/>
      <c r="CH201" s="533"/>
      <c r="CI201" s="533"/>
      <c r="CJ201" s="533"/>
      <c r="CK201" s="533"/>
      <c r="CL201" s="533"/>
      <c r="CM201" s="534"/>
      <c r="CN201" s="532"/>
      <c r="CO201" s="533"/>
      <c r="CP201" s="533"/>
      <c r="CQ201" s="533"/>
      <c r="CR201" s="533"/>
      <c r="CS201" s="533"/>
      <c r="CT201" s="533"/>
      <c r="CU201" s="534"/>
      <c r="CV201" s="536">
        <f t="shared" si="27"/>
        <v>236872.21095890412</v>
      </c>
      <c r="CW201" s="537"/>
      <c r="CX201" s="537"/>
      <c r="CY201" s="537"/>
      <c r="CZ201" s="537"/>
      <c r="DA201" s="537"/>
      <c r="DB201" s="537"/>
      <c r="DC201" s="537"/>
      <c r="DD201" s="537"/>
      <c r="DE201" s="555"/>
    </row>
    <row r="202" spans="1:109" s="2" customFormat="1" ht="23.25" customHeight="1" x14ac:dyDescent="0.2">
      <c r="A202" s="523" t="s">
        <v>1308</v>
      </c>
      <c r="B202" s="524" t="s">
        <v>1308</v>
      </c>
      <c r="C202" s="524" t="s">
        <v>1308</v>
      </c>
      <c r="D202" s="524" t="s">
        <v>1308</v>
      </c>
      <c r="E202" s="524" t="s">
        <v>1308</v>
      </c>
      <c r="F202" s="524" t="s">
        <v>1308</v>
      </c>
      <c r="G202" s="524" t="s">
        <v>1308</v>
      </c>
      <c r="H202" s="524" t="s">
        <v>1308</v>
      </c>
      <c r="I202" s="524" t="s">
        <v>1308</v>
      </c>
      <c r="J202" s="524" t="s">
        <v>1308</v>
      </c>
      <c r="K202" s="524" t="s">
        <v>1308</v>
      </c>
      <c r="L202" s="524" t="s">
        <v>1308</v>
      </c>
      <c r="M202" s="524" t="s">
        <v>1308</v>
      </c>
      <c r="N202" s="524" t="s">
        <v>1308</v>
      </c>
      <c r="O202" s="524" t="s">
        <v>1308</v>
      </c>
      <c r="P202" s="543" t="s">
        <v>1304</v>
      </c>
      <c r="Q202" s="544"/>
      <c r="R202" s="544"/>
      <c r="S202" s="544"/>
      <c r="T202" s="544"/>
      <c r="U202" s="544"/>
      <c r="V202" s="544"/>
      <c r="W202" s="544"/>
      <c r="X202" s="544"/>
      <c r="Y202" s="544"/>
      <c r="Z202" s="544"/>
      <c r="AA202" s="544"/>
      <c r="AB202" s="544"/>
      <c r="AC202" s="545"/>
      <c r="AD202" s="526">
        <v>101</v>
      </c>
      <c r="AE202" s="526"/>
      <c r="AF202" s="526"/>
      <c r="AG202" s="527">
        <v>1</v>
      </c>
      <c r="AH202" s="527"/>
      <c r="AI202" s="527"/>
      <c r="AJ202" s="527"/>
      <c r="AK202" s="552">
        <v>8190.9</v>
      </c>
      <c r="AL202" s="553">
        <v>8190.9</v>
      </c>
      <c r="AM202" s="553">
        <v>8190.9</v>
      </c>
      <c r="AN202" s="553">
        <v>8190.9</v>
      </c>
      <c r="AO202" s="553">
        <v>8190.9</v>
      </c>
      <c r="AP202" s="554">
        <v>8190.9</v>
      </c>
      <c r="AQ202" s="531">
        <f t="shared" si="25"/>
        <v>98290.799999999988</v>
      </c>
      <c r="AR202" s="531"/>
      <c r="AS202" s="531"/>
      <c r="AT202" s="531"/>
      <c r="AU202" s="531"/>
      <c r="AV202" s="531"/>
      <c r="AW202" s="531"/>
      <c r="AX202" s="531"/>
      <c r="AY202" s="532"/>
      <c r="AZ202" s="533"/>
      <c r="BA202" s="533"/>
      <c r="BB202" s="533"/>
      <c r="BC202" s="533"/>
      <c r="BD202" s="533"/>
      <c r="BE202" s="533"/>
      <c r="BF202" s="534"/>
      <c r="BG202" s="535">
        <f t="shared" si="18"/>
        <v>1365.1499999999999</v>
      </c>
      <c r="BH202" s="535"/>
      <c r="BI202" s="535"/>
      <c r="BJ202" s="535"/>
      <c r="BK202" s="535"/>
      <c r="BL202" s="535"/>
      <c r="BM202" s="535"/>
      <c r="BN202" s="535"/>
      <c r="BO202" s="536">
        <f t="shared" si="26"/>
        <v>13464.49315068493</v>
      </c>
      <c r="BP202" s="537"/>
      <c r="BQ202" s="537"/>
      <c r="BR202" s="537"/>
      <c r="BS202" s="537"/>
      <c r="BT202" s="537"/>
      <c r="BU202" s="537"/>
      <c r="BV202" s="538"/>
      <c r="BW202" s="535"/>
      <c r="BX202" s="535"/>
      <c r="BY202" s="535"/>
      <c r="BZ202" s="535"/>
      <c r="CA202" s="535"/>
      <c r="CB202" s="535"/>
      <c r="CC202" s="535"/>
      <c r="CD202" s="535"/>
      <c r="CE202" s="535"/>
      <c r="CF202" s="535"/>
      <c r="CG202" s="535"/>
      <c r="CH202" s="535"/>
      <c r="CI202" s="535"/>
      <c r="CJ202" s="535"/>
      <c r="CK202" s="535"/>
      <c r="CL202" s="535"/>
      <c r="CM202" s="535"/>
      <c r="CN202" s="535"/>
      <c r="CO202" s="535"/>
      <c r="CP202" s="535"/>
      <c r="CQ202" s="535"/>
      <c r="CR202" s="535"/>
      <c r="CS202" s="535"/>
      <c r="CT202" s="535"/>
      <c r="CU202" s="535"/>
      <c r="CV202" s="531">
        <f t="shared" si="27"/>
        <v>113120.44315068491</v>
      </c>
      <c r="CW202" s="531"/>
      <c r="CX202" s="531"/>
      <c r="CY202" s="531"/>
      <c r="CZ202" s="531"/>
      <c r="DA202" s="531"/>
      <c r="DB202" s="531"/>
      <c r="DC202" s="531"/>
      <c r="DD202" s="531"/>
      <c r="DE202" s="539"/>
    </row>
    <row r="203" spans="1:109" s="2" customFormat="1" ht="23.25" customHeight="1" x14ac:dyDescent="0.2">
      <c r="A203" s="540" t="s">
        <v>1309</v>
      </c>
      <c r="B203" s="541"/>
      <c r="C203" s="541"/>
      <c r="D203" s="541"/>
      <c r="E203" s="541"/>
      <c r="F203" s="541"/>
      <c r="G203" s="541"/>
      <c r="H203" s="541"/>
      <c r="I203" s="541"/>
      <c r="J203" s="541"/>
      <c r="K203" s="541"/>
      <c r="L203" s="541"/>
      <c r="M203" s="541"/>
      <c r="N203" s="541"/>
      <c r="O203" s="542"/>
      <c r="P203" s="543" t="s">
        <v>1304</v>
      </c>
      <c r="Q203" s="544"/>
      <c r="R203" s="544"/>
      <c r="S203" s="544"/>
      <c r="T203" s="544"/>
      <c r="U203" s="544"/>
      <c r="V203" s="544"/>
      <c r="W203" s="544"/>
      <c r="X203" s="544"/>
      <c r="Y203" s="544"/>
      <c r="Z203" s="544"/>
      <c r="AA203" s="544"/>
      <c r="AB203" s="544"/>
      <c r="AC203" s="545"/>
      <c r="AD203" s="546">
        <v>101</v>
      </c>
      <c r="AE203" s="547"/>
      <c r="AF203" s="548"/>
      <c r="AG203" s="549">
        <v>13</v>
      </c>
      <c r="AH203" s="550"/>
      <c r="AI203" s="550"/>
      <c r="AJ203" s="551"/>
      <c r="AK203" s="528">
        <v>6421.5</v>
      </c>
      <c r="AL203" s="529"/>
      <c r="AM203" s="529"/>
      <c r="AN203" s="529"/>
      <c r="AO203" s="529"/>
      <c r="AP203" s="530"/>
      <c r="AQ203" s="536">
        <f t="shared" si="25"/>
        <v>1001754</v>
      </c>
      <c r="AR203" s="537"/>
      <c r="AS203" s="537"/>
      <c r="AT203" s="537"/>
      <c r="AU203" s="537"/>
      <c r="AV203" s="537"/>
      <c r="AW203" s="537"/>
      <c r="AX203" s="538"/>
      <c r="AY203" s="532"/>
      <c r="AZ203" s="533"/>
      <c r="BA203" s="533"/>
      <c r="BB203" s="533"/>
      <c r="BC203" s="533"/>
      <c r="BD203" s="533"/>
      <c r="BE203" s="533"/>
      <c r="BF203" s="534"/>
      <c r="BG203" s="535">
        <f t="shared" si="18"/>
        <v>13913.25</v>
      </c>
      <c r="BH203" s="535"/>
      <c r="BI203" s="535"/>
      <c r="BJ203" s="535"/>
      <c r="BK203" s="535"/>
      <c r="BL203" s="535"/>
      <c r="BM203" s="535"/>
      <c r="BN203" s="535"/>
      <c r="BO203" s="536">
        <f t="shared" si="26"/>
        <v>137226.57534246575</v>
      </c>
      <c r="BP203" s="537"/>
      <c r="BQ203" s="537"/>
      <c r="BR203" s="537"/>
      <c r="BS203" s="537"/>
      <c r="BT203" s="537"/>
      <c r="BU203" s="537"/>
      <c r="BV203" s="538"/>
      <c r="BW203" s="532"/>
      <c r="BX203" s="533"/>
      <c r="BY203" s="533"/>
      <c r="BZ203" s="533"/>
      <c r="CA203" s="533"/>
      <c r="CB203" s="533"/>
      <c r="CC203" s="533"/>
      <c r="CD203" s="534"/>
      <c r="CE203" s="532"/>
      <c r="CF203" s="533"/>
      <c r="CG203" s="533"/>
      <c r="CH203" s="533"/>
      <c r="CI203" s="533"/>
      <c r="CJ203" s="533"/>
      <c r="CK203" s="533"/>
      <c r="CL203" s="533"/>
      <c r="CM203" s="534"/>
      <c r="CN203" s="532"/>
      <c r="CO203" s="533"/>
      <c r="CP203" s="533"/>
      <c r="CQ203" s="533"/>
      <c r="CR203" s="533"/>
      <c r="CS203" s="533"/>
      <c r="CT203" s="533"/>
      <c r="CU203" s="534"/>
      <c r="CV203" s="536">
        <f t="shared" si="27"/>
        <v>1152893.8253424657</v>
      </c>
      <c r="CW203" s="537"/>
      <c r="CX203" s="537"/>
      <c r="CY203" s="537"/>
      <c r="CZ203" s="537"/>
      <c r="DA203" s="537"/>
      <c r="DB203" s="537"/>
      <c r="DC203" s="537"/>
      <c r="DD203" s="537"/>
      <c r="DE203" s="555"/>
    </row>
    <row r="204" spans="1:109" s="2" customFormat="1" ht="23.25" customHeight="1" x14ac:dyDescent="0.2">
      <c r="A204" s="523" t="s">
        <v>1166</v>
      </c>
      <c r="B204" s="524"/>
      <c r="C204" s="524"/>
      <c r="D204" s="524"/>
      <c r="E204" s="524"/>
      <c r="F204" s="524"/>
      <c r="G204" s="524"/>
      <c r="H204" s="524"/>
      <c r="I204" s="524"/>
      <c r="J204" s="524"/>
      <c r="K204" s="524"/>
      <c r="L204" s="524"/>
      <c r="M204" s="524"/>
      <c r="N204" s="524"/>
      <c r="O204" s="524"/>
      <c r="P204" s="525" t="s">
        <v>1310</v>
      </c>
      <c r="Q204" s="525"/>
      <c r="R204" s="525"/>
      <c r="S204" s="525"/>
      <c r="T204" s="525"/>
      <c r="U204" s="525"/>
      <c r="V204" s="525"/>
      <c r="W204" s="525"/>
      <c r="X204" s="525"/>
      <c r="Y204" s="525"/>
      <c r="Z204" s="525"/>
      <c r="AA204" s="525"/>
      <c r="AB204" s="525"/>
      <c r="AC204" s="525"/>
      <c r="AD204" s="526">
        <v>101</v>
      </c>
      <c r="AE204" s="526"/>
      <c r="AF204" s="526"/>
      <c r="AG204" s="527">
        <v>3</v>
      </c>
      <c r="AH204" s="527"/>
      <c r="AI204" s="527"/>
      <c r="AJ204" s="527"/>
      <c r="AK204" s="528">
        <v>6233.7</v>
      </c>
      <c r="AL204" s="529"/>
      <c r="AM204" s="529"/>
      <c r="AN204" s="529"/>
      <c r="AO204" s="529"/>
      <c r="AP204" s="530"/>
      <c r="AQ204" s="531">
        <f t="shared" si="25"/>
        <v>224413.19999999998</v>
      </c>
      <c r="AR204" s="531"/>
      <c r="AS204" s="531"/>
      <c r="AT204" s="531"/>
      <c r="AU204" s="531"/>
      <c r="AV204" s="531"/>
      <c r="AW204" s="531"/>
      <c r="AX204" s="531"/>
      <c r="AY204" s="532"/>
      <c r="AZ204" s="533"/>
      <c r="BA204" s="533"/>
      <c r="BB204" s="533"/>
      <c r="BC204" s="533"/>
      <c r="BD204" s="533"/>
      <c r="BE204" s="533"/>
      <c r="BF204" s="534"/>
      <c r="BG204" s="535">
        <f t="shared" si="18"/>
        <v>3116.8500000000004</v>
      </c>
      <c r="BH204" s="535"/>
      <c r="BI204" s="535"/>
      <c r="BJ204" s="535"/>
      <c r="BK204" s="535"/>
      <c r="BL204" s="535"/>
      <c r="BM204" s="535"/>
      <c r="BN204" s="535"/>
      <c r="BO204" s="536">
        <f t="shared" si="26"/>
        <v>30741.534246575338</v>
      </c>
      <c r="BP204" s="537"/>
      <c r="BQ204" s="537"/>
      <c r="BR204" s="537"/>
      <c r="BS204" s="537"/>
      <c r="BT204" s="537"/>
      <c r="BU204" s="537"/>
      <c r="BV204" s="538"/>
      <c r="BW204" s="535"/>
      <c r="BX204" s="535"/>
      <c r="BY204" s="535"/>
      <c r="BZ204" s="535"/>
      <c r="CA204" s="535"/>
      <c r="CB204" s="535"/>
      <c r="CC204" s="535"/>
      <c r="CD204" s="535"/>
      <c r="CE204" s="535"/>
      <c r="CF204" s="535"/>
      <c r="CG204" s="535"/>
      <c r="CH204" s="535"/>
      <c r="CI204" s="535"/>
      <c r="CJ204" s="535"/>
      <c r="CK204" s="535"/>
      <c r="CL204" s="535"/>
      <c r="CM204" s="535"/>
      <c r="CN204" s="535"/>
      <c r="CO204" s="535"/>
      <c r="CP204" s="535"/>
      <c r="CQ204" s="535"/>
      <c r="CR204" s="535"/>
      <c r="CS204" s="535"/>
      <c r="CT204" s="535"/>
      <c r="CU204" s="535"/>
      <c r="CV204" s="531">
        <f t="shared" si="27"/>
        <v>258271.58424657534</v>
      </c>
      <c r="CW204" s="531"/>
      <c r="CX204" s="531"/>
      <c r="CY204" s="531"/>
      <c r="CZ204" s="531"/>
      <c r="DA204" s="531"/>
      <c r="DB204" s="531"/>
      <c r="DC204" s="531"/>
      <c r="DD204" s="531"/>
      <c r="DE204" s="539"/>
    </row>
    <row r="205" spans="1:109" s="2" customFormat="1" ht="23.25" customHeight="1" x14ac:dyDescent="0.2">
      <c r="A205" s="540" t="s">
        <v>1148</v>
      </c>
      <c r="B205" s="541"/>
      <c r="C205" s="541"/>
      <c r="D205" s="541"/>
      <c r="E205" s="541"/>
      <c r="F205" s="541"/>
      <c r="G205" s="541"/>
      <c r="H205" s="541"/>
      <c r="I205" s="541"/>
      <c r="J205" s="541"/>
      <c r="K205" s="541"/>
      <c r="L205" s="541"/>
      <c r="M205" s="541"/>
      <c r="N205" s="541"/>
      <c r="O205" s="542"/>
      <c r="P205" s="543" t="s">
        <v>1311</v>
      </c>
      <c r="Q205" s="544"/>
      <c r="R205" s="544"/>
      <c r="S205" s="544"/>
      <c r="T205" s="544"/>
      <c r="U205" s="544"/>
      <c r="V205" s="544"/>
      <c r="W205" s="544"/>
      <c r="X205" s="544"/>
      <c r="Y205" s="544"/>
      <c r="Z205" s="544"/>
      <c r="AA205" s="544"/>
      <c r="AB205" s="544"/>
      <c r="AC205" s="545"/>
      <c r="AD205" s="546">
        <v>101</v>
      </c>
      <c r="AE205" s="547"/>
      <c r="AF205" s="548"/>
      <c r="AG205" s="549">
        <v>1</v>
      </c>
      <c r="AH205" s="550"/>
      <c r="AI205" s="550"/>
      <c r="AJ205" s="551"/>
      <c r="AK205" s="552">
        <v>10764</v>
      </c>
      <c r="AL205" s="553">
        <v>10764</v>
      </c>
      <c r="AM205" s="553">
        <v>10764</v>
      </c>
      <c r="AN205" s="553">
        <v>10764</v>
      </c>
      <c r="AO205" s="553">
        <v>10764</v>
      </c>
      <c r="AP205" s="554">
        <v>10764</v>
      </c>
      <c r="AQ205" s="536">
        <f t="shared" si="25"/>
        <v>129168</v>
      </c>
      <c r="AR205" s="537"/>
      <c r="AS205" s="537"/>
      <c r="AT205" s="537"/>
      <c r="AU205" s="537"/>
      <c r="AV205" s="537"/>
      <c r="AW205" s="537"/>
      <c r="AX205" s="538"/>
      <c r="AY205" s="532"/>
      <c r="AZ205" s="533"/>
      <c r="BA205" s="533"/>
      <c r="BB205" s="533"/>
      <c r="BC205" s="533"/>
      <c r="BD205" s="533"/>
      <c r="BE205" s="533"/>
      <c r="BF205" s="534"/>
      <c r="BG205" s="535">
        <f t="shared" si="18"/>
        <v>1794</v>
      </c>
      <c r="BH205" s="535"/>
      <c r="BI205" s="535"/>
      <c r="BJ205" s="535"/>
      <c r="BK205" s="535"/>
      <c r="BL205" s="535"/>
      <c r="BM205" s="535"/>
      <c r="BN205" s="535"/>
      <c r="BO205" s="536">
        <f t="shared" si="26"/>
        <v>17694.246575342466</v>
      </c>
      <c r="BP205" s="537"/>
      <c r="BQ205" s="537"/>
      <c r="BR205" s="537"/>
      <c r="BS205" s="537"/>
      <c r="BT205" s="537"/>
      <c r="BU205" s="537"/>
      <c r="BV205" s="538"/>
      <c r="BW205" s="532"/>
      <c r="BX205" s="533"/>
      <c r="BY205" s="533"/>
      <c r="BZ205" s="533"/>
      <c r="CA205" s="533"/>
      <c r="CB205" s="533"/>
      <c r="CC205" s="533"/>
      <c r="CD205" s="534"/>
      <c r="CE205" s="532"/>
      <c r="CF205" s="533"/>
      <c r="CG205" s="533"/>
      <c r="CH205" s="533"/>
      <c r="CI205" s="533"/>
      <c r="CJ205" s="533"/>
      <c r="CK205" s="533"/>
      <c r="CL205" s="533"/>
      <c r="CM205" s="534"/>
      <c r="CN205" s="532"/>
      <c r="CO205" s="533"/>
      <c r="CP205" s="533"/>
      <c r="CQ205" s="533"/>
      <c r="CR205" s="533"/>
      <c r="CS205" s="533"/>
      <c r="CT205" s="533"/>
      <c r="CU205" s="534"/>
      <c r="CV205" s="536">
        <f t="shared" si="27"/>
        <v>148656.24657534246</v>
      </c>
      <c r="CW205" s="537"/>
      <c r="CX205" s="537"/>
      <c r="CY205" s="537"/>
      <c r="CZ205" s="537"/>
      <c r="DA205" s="537"/>
      <c r="DB205" s="537"/>
      <c r="DC205" s="537"/>
      <c r="DD205" s="537"/>
      <c r="DE205" s="555"/>
    </row>
    <row r="206" spans="1:109" s="2" customFormat="1" ht="23.25" customHeight="1" x14ac:dyDescent="0.2">
      <c r="A206" s="523" t="s">
        <v>1312</v>
      </c>
      <c r="B206" s="524"/>
      <c r="C206" s="524"/>
      <c r="D206" s="524"/>
      <c r="E206" s="524"/>
      <c r="F206" s="524"/>
      <c r="G206" s="524"/>
      <c r="H206" s="524"/>
      <c r="I206" s="524"/>
      <c r="J206" s="524"/>
      <c r="K206" s="524"/>
      <c r="L206" s="524"/>
      <c r="M206" s="524"/>
      <c r="N206" s="524"/>
      <c r="O206" s="524"/>
      <c r="P206" s="525" t="s">
        <v>1311</v>
      </c>
      <c r="Q206" s="525"/>
      <c r="R206" s="525"/>
      <c r="S206" s="525"/>
      <c r="T206" s="525"/>
      <c r="U206" s="525"/>
      <c r="V206" s="525"/>
      <c r="W206" s="525"/>
      <c r="X206" s="525"/>
      <c r="Y206" s="525"/>
      <c r="Z206" s="525"/>
      <c r="AA206" s="525"/>
      <c r="AB206" s="525"/>
      <c r="AC206" s="525"/>
      <c r="AD206" s="526">
        <v>101</v>
      </c>
      <c r="AE206" s="526"/>
      <c r="AF206" s="526"/>
      <c r="AG206" s="527">
        <v>1</v>
      </c>
      <c r="AH206" s="527"/>
      <c r="AI206" s="527"/>
      <c r="AJ206" s="527"/>
      <c r="AK206" s="552">
        <v>6777</v>
      </c>
      <c r="AL206" s="553">
        <v>6777</v>
      </c>
      <c r="AM206" s="553">
        <v>6777</v>
      </c>
      <c r="AN206" s="553">
        <v>6777</v>
      </c>
      <c r="AO206" s="553">
        <v>6777</v>
      </c>
      <c r="AP206" s="554">
        <v>6777</v>
      </c>
      <c r="AQ206" s="531">
        <f t="shared" si="25"/>
        <v>81324</v>
      </c>
      <c r="AR206" s="531"/>
      <c r="AS206" s="531"/>
      <c r="AT206" s="531"/>
      <c r="AU206" s="531"/>
      <c r="AV206" s="531"/>
      <c r="AW206" s="531"/>
      <c r="AX206" s="531"/>
      <c r="AY206" s="532"/>
      <c r="AZ206" s="533"/>
      <c r="BA206" s="533"/>
      <c r="BB206" s="533"/>
      <c r="BC206" s="533"/>
      <c r="BD206" s="533"/>
      <c r="BE206" s="533"/>
      <c r="BF206" s="534"/>
      <c r="BG206" s="535">
        <f t="shared" si="18"/>
        <v>1129.5</v>
      </c>
      <c r="BH206" s="535"/>
      <c r="BI206" s="535"/>
      <c r="BJ206" s="535"/>
      <c r="BK206" s="535"/>
      <c r="BL206" s="535"/>
      <c r="BM206" s="535"/>
      <c r="BN206" s="535"/>
      <c r="BO206" s="536">
        <f t="shared" si="26"/>
        <v>11140.273972602739</v>
      </c>
      <c r="BP206" s="537"/>
      <c r="BQ206" s="537"/>
      <c r="BR206" s="537"/>
      <c r="BS206" s="537"/>
      <c r="BT206" s="537"/>
      <c r="BU206" s="537"/>
      <c r="BV206" s="538"/>
      <c r="BW206" s="535"/>
      <c r="BX206" s="535"/>
      <c r="BY206" s="535"/>
      <c r="BZ206" s="535"/>
      <c r="CA206" s="535"/>
      <c r="CB206" s="535"/>
      <c r="CC206" s="535"/>
      <c r="CD206" s="535"/>
      <c r="CE206" s="535"/>
      <c r="CF206" s="535"/>
      <c r="CG206" s="535"/>
      <c r="CH206" s="535"/>
      <c r="CI206" s="535"/>
      <c r="CJ206" s="535"/>
      <c r="CK206" s="535"/>
      <c r="CL206" s="535"/>
      <c r="CM206" s="535"/>
      <c r="CN206" s="535"/>
      <c r="CO206" s="535"/>
      <c r="CP206" s="535"/>
      <c r="CQ206" s="535"/>
      <c r="CR206" s="535"/>
      <c r="CS206" s="535"/>
      <c r="CT206" s="535"/>
      <c r="CU206" s="535"/>
      <c r="CV206" s="531">
        <f t="shared" si="27"/>
        <v>93593.773972602736</v>
      </c>
      <c r="CW206" s="531"/>
      <c r="CX206" s="531"/>
      <c r="CY206" s="531"/>
      <c r="CZ206" s="531"/>
      <c r="DA206" s="531"/>
      <c r="DB206" s="531"/>
      <c r="DC206" s="531"/>
      <c r="DD206" s="531"/>
      <c r="DE206" s="539"/>
    </row>
    <row r="207" spans="1:109" s="2" customFormat="1" ht="23.25" customHeight="1" x14ac:dyDescent="0.2">
      <c r="A207" s="540" t="s">
        <v>1148</v>
      </c>
      <c r="B207" s="541"/>
      <c r="C207" s="541"/>
      <c r="D207" s="541"/>
      <c r="E207" s="541"/>
      <c r="F207" s="541"/>
      <c r="G207" s="541"/>
      <c r="H207" s="541"/>
      <c r="I207" s="541"/>
      <c r="J207" s="541"/>
      <c r="K207" s="541"/>
      <c r="L207" s="541"/>
      <c r="M207" s="541"/>
      <c r="N207" s="541"/>
      <c r="O207" s="542"/>
      <c r="P207" s="543" t="s">
        <v>1313</v>
      </c>
      <c r="Q207" s="544"/>
      <c r="R207" s="544"/>
      <c r="S207" s="544"/>
      <c r="T207" s="544"/>
      <c r="U207" s="544"/>
      <c r="V207" s="544"/>
      <c r="W207" s="544"/>
      <c r="X207" s="544"/>
      <c r="Y207" s="544"/>
      <c r="Z207" s="544"/>
      <c r="AA207" s="544"/>
      <c r="AB207" s="544"/>
      <c r="AC207" s="545"/>
      <c r="AD207" s="546">
        <v>101</v>
      </c>
      <c r="AE207" s="547"/>
      <c r="AF207" s="548"/>
      <c r="AG207" s="549">
        <v>1</v>
      </c>
      <c r="AH207" s="550"/>
      <c r="AI207" s="550"/>
      <c r="AJ207" s="551"/>
      <c r="AK207" s="552">
        <v>12690.599999999999</v>
      </c>
      <c r="AL207" s="553">
        <v>12690.599999999999</v>
      </c>
      <c r="AM207" s="553">
        <v>12690.599999999999</v>
      </c>
      <c r="AN207" s="553">
        <v>12690.599999999999</v>
      </c>
      <c r="AO207" s="553">
        <v>12690.599999999999</v>
      </c>
      <c r="AP207" s="554">
        <v>12690.599999999999</v>
      </c>
      <c r="AQ207" s="536">
        <f t="shared" si="25"/>
        <v>152287.19999999998</v>
      </c>
      <c r="AR207" s="537"/>
      <c r="AS207" s="537"/>
      <c r="AT207" s="537"/>
      <c r="AU207" s="537"/>
      <c r="AV207" s="537"/>
      <c r="AW207" s="537"/>
      <c r="AX207" s="538"/>
      <c r="AY207" s="532"/>
      <c r="AZ207" s="533"/>
      <c r="BA207" s="533"/>
      <c r="BB207" s="533"/>
      <c r="BC207" s="533"/>
      <c r="BD207" s="533"/>
      <c r="BE207" s="533"/>
      <c r="BF207" s="534"/>
      <c r="BG207" s="535">
        <f t="shared" si="18"/>
        <v>2115.0999999999995</v>
      </c>
      <c r="BH207" s="535"/>
      <c r="BI207" s="535"/>
      <c r="BJ207" s="535"/>
      <c r="BK207" s="535"/>
      <c r="BL207" s="535"/>
      <c r="BM207" s="535"/>
      <c r="BN207" s="535"/>
      <c r="BO207" s="536">
        <f t="shared" si="26"/>
        <v>20861.260273972603</v>
      </c>
      <c r="BP207" s="537"/>
      <c r="BQ207" s="537"/>
      <c r="BR207" s="537"/>
      <c r="BS207" s="537"/>
      <c r="BT207" s="537"/>
      <c r="BU207" s="537"/>
      <c r="BV207" s="538"/>
      <c r="BW207" s="532"/>
      <c r="BX207" s="533"/>
      <c r="BY207" s="533"/>
      <c r="BZ207" s="533"/>
      <c r="CA207" s="533"/>
      <c r="CB207" s="533"/>
      <c r="CC207" s="533"/>
      <c r="CD207" s="534"/>
      <c r="CE207" s="532"/>
      <c r="CF207" s="533"/>
      <c r="CG207" s="533"/>
      <c r="CH207" s="533"/>
      <c r="CI207" s="533"/>
      <c r="CJ207" s="533"/>
      <c r="CK207" s="533"/>
      <c r="CL207" s="533"/>
      <c r="CM207" s="534"/>
      <c r="CN207" s="532"/>
      <c r="CO207" s="533"/>
      <c r="CP207" s="533"/>
      <c r="CQ207" s="533"/>
      <c r="CR207" s="533"/>
      <c r="CS207" s="533"/>
      <c r="CT207" s="533"/>
      <c r="CU207" s="534"/>
      <c r="CV207" s="536">
        <f t="shared" si="27"/>
        <v>175263.5602739726</v>
      </c>
      <c r="CW207" s="537"/>
      <c r="CX207" s="537"/>
      <c r="CY207" s="537"/>
      <c r="CZ207" s="537"/>
      <c r="DA207" s="537"/>
      <c r="DB207" s="537"/>
      <c r="DC207" s="537"/>
      <c r="DD207" s="537"/>
      <c r="DE207" s="555"/>
    </row>
    <row r="208" spans="1:109" s="2" customFormat="1" ht="23.25" customHeight="1" x14ac:dyDescent="0.2">
      <c r="A208" s="523" t="s">
        <v>1233</v>
      </c>
      <c r="B208" s="524"/>
      <c r="C208" s="524"/>
      <c r="D208" s="524"/>
      <c r="E208" s="524"/>
      <c r="F208" s="524"/>
      <c r="G208" s="524"/>
      <c r="H208" s="524"/>
      <c r="I208" s="524"/>
      <c r="J208" s="524"/>
      <c r="K208" s="524"/>
      <c r="L208" s="524"/>
      <c r="M208" s="524"/>
      <c r="N208" s="524"/>
      <c r="O208" s="524"/>
      <c r="P208" s="543" t="s">
        <v>1313</v>
      </c>
      <c r="Q208" s="544"/>
      <c r="R208" s="544"/>
      <c r="S208" s="544"/>
      <c r="T208" s="544"/>
      <c r="U208" s="544"/>
      <c r="V208" s="544"/>
      <c r="W208" s="544"/>
      <c r="X208" s="544"/>
      <c r="Y208" s="544"/>
      <c r="Z208" s="544"/>
      <c r="AA208" s="544"/>
      <c r="AB208" s="544"/>
      <c r="AC208" s="545"/>
      <c r="AD208" s="526">
        <v>101</v>
      </c>
      <c r="AE208" s="526"/>
      <c r="AF208" s="526"/>
      <c r="AG208" s="527">
        <v>2</v>
      </c>
      <c r="AH208" s="527"/>
      <c r="AI208" s="527"/>
      <c r="AJ208" s="527"/>
      <c r="AK208" s="552">
        <v>7160.0999999999995</v>
      </c>
      <c r="AL208" s="553">
        <v>7160.0999999999995</v>
      </c>
      <c r="AM208" s="553">
        <v>7160.0999999999995</v>
      </c>
      <c r="AN208" s="553">
        <v>7160.0999999999995</v>
      </c>
      <c r="AO208" s="553">
        <v>7160.0999999999995</v>
      </c>
      <c r="AP208" s="554">
        <v>7160.0999999999995</v>
      </c>
      <c r="AQ208" s="531">
        <f t="shared" si="25"/>
        <v>171842.4</v>
      </c>
      <c r="AR208" s="531"/>
      <c r="AS208" s="531"/>
      <c r="AT208" s="531"/>
      <c r="AU208" s="531"/>
      <c r="AV208" s="531"/>
      <c r="AW208" s="531"/>
      <c r="AX208" s="531"/>
      <c r="AY208" s="532"/>
      <c r="AZ208" s="533"/>
      <c r="BA208" s="533"/>
      <c r="BB208" s="533"/>
      <c r="BC208" s="533"/>
      <c r="BD208" s="533"/>
      <c r="BE208" s="533"/>
      <c r="BF208" s="534"/>
      <c r="BG208" s="535">
        <f t="shared" si="18"/>
        <v>2386.6999999999998</v>
      </c>
      <c r="BH208" s="535"/>
      <c r="BI208" s="535"/>
      <c r="BJ208" s="535"/>
      <c r="BK208" s="535"/>
      <c r="BL208" s="535"/>
      <c r="BM208" s="535"/>
      <c r="BN208" s="535"/>
      <c r="BO208" s="536">
        <f t="shared" si="26"/>
        <v>23540.054794520547</v>
      </c>
      <c r="BP208" s="537"/>
      <c r="BQ208" s="537"/>
      <c r="BR208" s="537"/>
      <c r="BS208" s="537"/>
      <c r="BT208" s="537"/>
      <c r="BU208" s="537"/>
      <c r="BV208" s="538"/>
      <c r="BW208" s="535"/>
      <c r="BX208" s="535"/>
      <c r="BY208" s="535"/>
      <c r="BZ208" s="535"/>
      <c r="CA208" s="535"/>
      <c r="CB208" s="535"/>
      <c r="CC208" s="535"/>
      <c r="CD208" s="535"/>
      <c r="CE208" s="535"/>
      <c r="CF208" s="535"/>
      <c r="CG208" s="535"/>
      <c r="CH208" s="535"/>
      <c r="CI208" s="535"/>
      <c r="CJ208" s="535"/>
      <c r="CK208" s="535"/>
      <c r="CL208" s="535"/>
      <c r="CM208" s="535"/>
      <c r="CN208" s="535"/>
      <c r="CO208" s="535"/>
      <c r="CP208" s="535"/>
      <c r="CQ208" s="535"/>
      <c r="CR208" s="535"/>
      <c r="CS208" s="535"/>
      <c r="CT208" s="535"/>
      <c r="CU208" s="535"/>
      <c r="CV208" s="531">
        <f t="shared" si="27"/>
        <v>197769.15479452055</v>
      </c>
      <c r="CW208" s="531"/>
      <c r="CX208" s="531"/>
      <c r="CY208" s="531"/>
      <c r="CZ208" s="531"/>
      <c r="DA208" s="531"/>
      <c r="DB208" s="531"/>
      <c r="DC208" s="531"/>
      <c r="DD208" s="531"/>
      <c r="DE208" s="539"/>
    </row>
    <row r="209" spans="1:110" s="2" customFormat="1" ht="23.25" customHeight="1" x14ac:dyDescent="0.2">
      <c r="A209" s="523"/>
      <c r="B209" s="524"/>
      <c r="C209" s="524"/>
      <c r="D209" s="524"/>
      <c r="E209" s="524"/>
      <c r="F209" s="524"/>
      <c r="G209" s="524"/>
      <c r="H209" s="524"/>
      <c r="I209" s="524"/>
      <c r="J209" s="524"/>
      <c r="K209" s="524"/>
      <c r="L209" s="524"/>
      <c r="M209" s="524"/>
      <c r="N209" s="524"/>
      <c r="O209" s="524"/>
      <c r="P209" s="525"/>
      <c r="Q209" s="525"/>
      <c r="R209" s="525"/>
      <c r="S209" s="525"/>
      <c r="T209" s="525"/>
      <c r="U209" s="525"/>
      <c r="V209" s="525"/>
      <c r="W209" s="525"/>
      <c r="X209" s="525"/>
      <c r="Y209" s="525"/>
      <c r="Z209" s="525"/>
      <c r="AA209" s="525"/>
      <c r="AB209" s="525"/>
      <c r="AC209" s="525"/>
      <c r="AD209" s="526"/>
      <c r="AE209" s="526"/>
      <c r="AF209" s="526"/>
      <c r="AG209" s="527"/>
      <c r="AH209" s="527"/>
      <c r="AI209" s="527"/>
      <c r="AJ209" s="527"/>
      <c r="AK209" s="528"/>
      <c r="AL209" s="529"/>
      <c r="AM209" s="529"/>
      <c r="AN209" s="529"/>
      <c r="AO209" s="529"/>
      <c r="AP209" s="530"/>
      <c r="AQ209" s="531">
        <f t="shared" si="25"/>
        <v>0</v>
      </c>
      <c r="AR209" s="531"/>
      <c r="AS209" s="531"/>
      <c r="AT209" s="531"/>
      <c r="AU209" s="531"/>
      <c r="AV209" s="531"/>
      <c r="AW209" s="531"/>
      <c r="AX209" s="531"/>
      <c r="AY209" s="532"/>
      <c r="AZ209" s="533"/>
      <c r="BA209" s="533"/>
      <c r="BB209" s="533"/>
      <c r="BC209" s="533"/>
      <c r="BD209" s="533"/>
      <c r="BE209" s="533"/>
      <c r="BF209" s="534"/>
      <c r="BG209" s="535"/>
      <c r="BH209" s="535"/>
      <c r="BI209" s="535"/>
      <c r="BJ209" s="535"/>
      <c r="BK209" s="535"/>
      <c r="BL209" s="535"/>
      <c r="BM209" s="535"/>
      <c r="BN209" s="535"/>
      <c r="BO209" s="536">
        <f t="shared" si="26"/>
        <v>0</v>
      </c>
      <c r="BP209" s="537"/>
      <c r="BQ209" s="537"/>
      <c r="BR209" s="537"/>
      <c r="BS209" s="537"/>
      <c r="BT209" s="537"/>
      <c r="BU209" s="537"/>
      <c r="BV209" s="538"/>
      <c r="BW209" s="535"/>
      <c r="BX209" s="535"/>
      <c r="BY209" s="535"/>
      <c r="BZ209" s="535"/>
      <c r="CA209" s="535"/>
      <c r="CB209" s="535"/>
      <c r="CC209" s="535"/>
      <c r="CD209" s="535"/>
      <c r="CE209" s="535"/>
      <c r="CF209" s="535"/>
      <c r="CG209" s="535"/>
      <c r="CH209" s="535"/>
      <c r="CI209" s="535"/>
      <c r="CJ209" s="535"/>
      <c r="CK209" s="535"/>
      <c r="CL209" s="535"/>
      <c r="CM209" s="535"/>
      <c r="CN209" s="535"/>
      <c r="CO209" s="535"/>
      <c r="CP209" s="535"/>
      <c r="CQ209" s="535"/>
      <c r="CR209" s="535"/>
      <c r="CS209" s="535"/>
      <c r="CT209" s="535"/>
      <c r="CU209" s="535"/>
      <c r="CV209" s="531">
        <f t="shared" si="27"/>
        <v>0</v>
      </c>
      <c r="CW209" s="531"/>
      <c r="CX209" s="531"/>
      <c r="CY209" s="531"/>
      <c r="CZ209" s="531"/>
      <c r="DA209" s="531"/>
      <c r="DB209" s="531"/>
      <c r="DC209" s="531"/>
      <c r="DD209" s="531"/>
      <c r="DE209" s="539"/>
    </row>
    <row r="210" spans="1:110" s="2" customFormat="1" ht="23.25" customHeight="1" thickBot="1" x14ac:dyDescent="0.25">
      <c r="A210" s="523"/>
      <c r="B210" s="524"/>
      <c r="C210" s="524"/>
      <c r="D210" s="524"/>
      <c r="E210" s="524"/>
      <c r="F210" s="524"/>
      <c r="G210" s="524"/>
      <c r="H210" s="524"/>
      <c r="I210" s="524"/>
      <c r="J210" s="524"/>
      <c r="K210" s="524"/>
      <c r="L210" s="524"/>
      <c r="M210" s="524"/>
      <c r="N210" s="524"/>
      <c r="O210" s="524"/>
      <c r="P210" s="525"/>
      <c r="Q210" s="525"/>
      <c r="R210" s="525"/>
      <c r="S210" s="525"/>
      <c r="T210" s="525"/>
      <c r="U210" s="525"/>
      <c r="V210" s="525"/>
      <c r="W210" s="525"/>
      <c r="X210" s="525"/>
      <c r="Y210" s="525"/>
      <c r="Z210" s="525"/>
      <c r="AA210" s="525"/>
      <c r="AB210" s="525"/>
      <c r="AC210" s="525"/>
      <c r="AD210" s="526"/>
      <c r="AE210" s="526"/>
      <c r="AF210" s="526"/>
      <c r="AG210" s="527"/>
      <c r="AH210" s="527"/>
      <c r="AI210" s="527"/>
      <c r="AJ210" s="527"/>
      <c r="AK210" s="528"/>
      <c r="AL210" s="529"/>
      <c r="AM210" s="529"/>
      <c r="AN210" s="529"/>
      <c r="AO210" s="529"/>
      <c r="AP210" s="530"/>
      <c r="AQ210" s="531">
        <f t="shared" si="15"/>
        <v>0</v>
      </c>
      <c r="AR210" s="531"/>
      <c r="AS210" s="531"/>
      <c r="AT210" s="531"/>
      <c r="AU210" s="531"/>
      <c r="AV210" s="531"/>
      <c r="AW210" s="531"/>
      <c r="AX210" s="531"/>
      <c r="AY210" s="532"/>
      <c r="AZ210" s="533"/>
      <c r="BA210" s="533"/>
      <c r="BB210" s="533"/>
      <c r="BC210" s="533"/>
      <c r="BD210" s="533"/>
      <c r="BE210" s="533"/>
      <c r="BF210" s="534"/>
      <c r="BG210" s="535"/>
      <c r="BH210" s="535"/>
      <c r="BI210" s="535"/>
      <c r="BJ210" s="535"/>
      <c r="BK210" s="535"/>
      <c r="BL210" s="535"/>
      <c r="BM210" s="535"/>
      <c r="BN210" s="535"/>
      <c r="BO210" s="536">
        <f t="shared" si="16"/>
        <v>0</v>
      </c>
      <c r="BP210" s="537"/>
      <c r="BQ210" s="537"/>
      <c r="BR210" s="537"/>
      <c r="BS210" s="537"/>
      <c r="BT210" s="537"/>
      <c r="BU210" s="537"/>
      <c r="BV210" s="538"/>
      <c r="BW210" s="535"/>
      <c r="BX210" s="535"/>
      <c r="BY210" s="535"/>
      <c r="BZ210" s="535"/>
      <c r="CA210" s="535"/>
      <c r="CB210" s="535"/>
      <c r="CC210" s="535"/>
      <c r="CD210" s="535"/>
      <c r="CE210" s="535"/>
      <c r="CF210" s="535"/>
      <c r="CG210" s="535"/>
      <c r="CH210" s="535"/>
      <c r="CI210" s="535"/>
      <c r="CJ210" s="535"/>
      <c r="CK210" s="535"/>
      <c r="CL210" s="535"/>
      <c r="CM210" s="535"/>
      <c r="CN210" s="535"/>
      <c r="CO210" s="535"/>
      <c r="CP210" s="535"/>
      <c r="CQ210" s="535"/>
      <c r="CR210" s="535"/>
      <c r="CS210" s="535"/>
      <c r="CT210" s="535"/>
      <c r="CU210" s="535"/>
      <c r="CV210" s="531">
        <f t="shared" si="17"/>
        <v>0</v>
      </c>
      <c r="CW210" s="531"/>
      <c r="CX210" s="531"/>
      <c r="CY210" s="531"/>
      <c r="CZ210" s="531"/>
      <c r="DA210" s="531"/>
      <c r="DB210" s="531"/>
      <c r="DC210" s="531"/>
      <c r="DD210" s="531"/>
      <c r="DE210" s="539"/>
    </row>
    <row r="211" spans="1:110" s="2" customFormat="1" ht="24.95" customHeight="1" thickBot="1" x14ac:dyDescent="0.3">
      <c r="A211" s="563" t="s">
        <v>571</v>
      </c>
      <c r="B211" s="564"/>
      <c r="C211" s="564"/>
      <c r="D211" s="564"/>
      <c r="E211" s="564"/>
      <c r="F211" s="564"/>
      <c r="G211" s="564"/>
      <c r="H211" s="564"/>
      <c r="I211" s="564"/>
      <c r="J211" s="564"/>
      <c r="K211" s="564"/>
      <c r="L211" s="564"/>
      <c r="M211" s="564"/>
      <c r="N211" s="564"/>
      <c r="O211" s="564"/>
      <c r="P211" s="564"/>
      <c r="Q211" s="564"/>
      <c r="R211" s="564"/>
      <c r="S211" s="564"/>
      <c r="T211" s="564"/>
      <c r="U211" s="564"/>
      <c r="V211" s="564"/>
      <c r="W211" s="564"/>
      <c r="X211" s="564"/>
      <c r="Y211" s="564"/>
      <c r="Z211" s="564"/>
      <c r="AA211" s="564"/>
      <c r="AB211" s="564"/>
      <c r="AC211" s="564"/>
      <c r="AD211" s="564"/>
      <c r="AE211" s="564"/>
      <c r="AF211" s="565"/>
      <c r="AG211" s="566">
        <f>SUM(AG8:AJ210)</f>
        <v>277</v>
      </c>
      <c r="AH211" s="566"/>
      <c r="AI211" s="566"/>
      <c r="AJ211" s="566"/>
      <c r="AK211" s="567">
        <f>SUM(AK8:AP210)</f>
        <v>9460271.1999999639</v>
      </c>
      <c r="AL211" s="567"/>
      <c r="AM211" s="567"/>
      <c r="AN211" s="567"/>
      <c r="AO211" s="567"/>
      <c r="AP211" s="567"/>
      <c r="AQ211" s="561">
        <f>SUM(AQ8:AX210)</f>
        <v>28143148.799999997</v>
      </c>
      <c r="AR211" s="561"/>
      <c r="AS211" s="561"/>
      <c r="AT211" s="561"/>
      <c r="AU211" s="561"/>
      <c r="AV211" s="561"/>
      <c r="AW211" s="561"/>
      <c r="AX211" s="561"/>
      <c r="AY211" s="561">
        <f>SUM(AY8:BF210)</f>
        <v>0</v>
      </c>
      <c r="AZ211" s="561"/>
      <c r="BA211" s="561"/>
      <c r="BB211" s="561"/>
      <c r="BC211" s="561"/>
      <c r="BD211" s="561"/>
      <c r="BE211" s="561"/>
      <c r="BF211" s="561"/>
      <c r="BG211" s="561">
        <f>SUM(BG8:BN210)</f>
        <v>346065.81666666665</v>
      </c>
      <c r="BH211" s="561"/>
      <c r="BI211" s="561"/>
      <c r="BJ211" s="561"/>
      <c r="BK211" s="561"/>
      <c r="BL211" s="561"/>
      <c r="BM211" s="561"/>
      <c r="BN211" s="561"/>
      <c r="BO211" s="561">
        <f>SUM(BO8:BV210)</f>
        <v>3855225.8630136983</v>
      </c>
      <c r="BP211" s="561"/>
      <c r="BQ211" s="561"/>
      <c r="BR211" s="561"/>
      <c r="BS211" s="561"/>
      <c r="BT211" s="561"/>
      <c r="BU211" s="561"/>
      <c r="BV211" s="561"/>
      <c r="BW211" s="561">
        <f>SUM(BW8:CD210)</f>
        <v>0</v>
      </c>
      <c r="BX211" s="561"/>
      <c r="BY211" s="561"/>
      <c r="BZ211" s="561"/>
      <c r="CA211" s="561"/>
      <c r="CB211" s="561"/>
      <c r="CC211" s="561"/>
      <c r="CD211" s="561"/>
      <c r="CE211" s="561">
        <f>SUM(CE8:CM210)</f>
        <v>0</v>
      </c>
      <c r="CF211" s="561"/>
      <c r="CG211" s="561"/>
      <c r="CH211" s="561"/>
      <c r="CI211" s="561"/>
      <c r="CJ211" s="561"/>
      <c r="CK211" s="561"/>
      <c r="CL211" s="561"/>
      <c r="CM211" s="561"/>
      <c r="CN211" s="561">
        <f>SUM(CN8:CU210)</f>
        <v>0</v>
      </c>
      <c r="CO211" s="561"/>
      <c r="CP211" s="561"/>
      <c r="CQ211" s="561"/>
      <c r="CR211" s="561"/>
      <c r="CS211" s="561"/>
      <c r="CT211" s="561"/>
      <c r="CU211" s="561"/>
      <c r="CV211" s="561">
        <f>SUM(CV8:DE210)</f>
        <v>32344440.479680378</v>
      </c>
      <c r="CW211" s="561"/>
      <c r="CX211" s="561"/>
      <c r="CY211" s="561"/>
      <c r="CZ211" s="561"/>
      <c r="DA211" s="561"/>
      <c r="DB211" s="561"/>
      <c r="DC211" s="561"/>
      <c r="DD211" s="561"/>
      <c r="DE211" s="562"/>
      <c r="DF211" s="25"/>
    </row>
    <row r="212" spans="1:110" s="2" customFormat="1" ht="24.95" customHeight="1" x14ac:dyDescent="0.2">
      <c r="BO212" s="619"/>
      <c r="BP212" s="620"/>
      <c r="BQ212" s="620"/>
      <c r="BR212" s="620"/>
      <c r="BS212" s="620"/>
      <c r="BT212" s="620"/>
      <c r="BU212" s="620"/>
      <c r="BV212" s="620"/>
    </row>
    <row r="213" spans="1:110" s="2" customFormat="1" ht="12.75" x14ac:dyDescent="0.2"/>
    <row r="214" spans="1:110" s="2" customFormat="1" ht="12.75" x14ac:dyDescent="0.2"/>
    <row r="215" spans="1:110" s="2" customFormat="1" ht="12.75" x14ac:dyDescent="0.2"/>
    <row r="216" spans="1:110" s="2" customFormat="1" ht="12.75" x14ac:dyDescent="0.2"/>
    <row r="217" spans="1:110" s="2" customFormat="1" ht="12.75" x14ac:dyDescent="0.2"/>
    <row r="218" spans="1:110" s="2" customFormat="1" ht="12.75" x14ac:dyDescent="0.2"/>
    <row r="219" spans="1:110" s="2" customFormat="1" ht="12.75" x14ac:dyDescent="0.2"/>
    <row r="220" spans="1:110" s="2" customFormat="1" ht="12.75" x14ac:dyDescent="0.2"/>
    <row r="221" spans="1:110" s="2" customFormat="1" ht="12.75" x14ac:dyDescent="0.2"/>
    <row r="222" spans="1:110" s="2" customFormat="1" ht="12.75" x14ac:dyDescent="0.2"/>
    <row r="223" spans="1:110" s="2" customFormat="1" ht="12.75" x14ac:dyDescent="0.2"/>
    <row r="224" spans="1:110" s="2" customFormat="1" ht="12.75" x14ac:dyDescent="0.2"/>
    <row r="225" s="2" customFormat="1" ht="12.75" x14ac:dyDescent="0.2"/>
    <row r="226" s="2" customFormat="1" ht="12.75" x14ac:dyDescent="0.2"/>
    <row r="227" s="2" customFormat="1" ht="12.75" x14ac:dyDescent="0.2"/>
    <row r="228" s="2" customFormat="1" ht="12.75" x14ac:dyDescent="0.2"/>
    <row r="229" s="2" customFormat="1" ht="12.75" x14ac:dyDescent="0.2"/>
    <row r="230" s="2" customFormat="1" ht="12.75" x14ac:dyDescent="0.2"/>
    <row r="231" s="2" customFormat="1" ht="12.75" x14ac:dyDescent="0.2"/>
    <row r="232" s="2" customFormat="1" ht="12.75" x14ac:dyDescent="0.2"/>
    <row r="233" s="2" customFormat="1" ht="12.75" x14ac:dyDescent="0.2"/>
    <row r="234" s="2" customFormat="1" ht="12.75" x14ac:dyDescent="0.2"/>
    <row r="235" s="2" customFormat="1" ht="12.75" x14ac:dyDescent="0.2"/>
    <row r="236" s="2" customFormat="1" ht="12.75" x14ac:dyDescent="0.2"/>
    <row r="237" s="2" customFormat="1" ht="12.75" x14ac:dyDescent="0.2"/>
    <row r="238" s="2" customFormat="1" ht="12.75" x14ac:dyDescent="0.2"/>
    <row r="239" s="2" customFormat="1" ht="12.75" x14ac:dyDescent="0.2"/>
    <row r="240" s="2" customFormat="1" ht="12.75" x14ac:dyDescent="0.2"/>
    <row r="241" s="2" customFormat="1" ht="12.75" x14ac:dyDescent="0.2"/>
    <row r="242" s="2" customFormat="1" ht="12.75" x14ac:dyDescent="0.2"/>
    <row r="243" s="2" customFormat="1" ht="12.75" x14ac:dyDescent="0.2"/>
    <row r="244" s="2" customFormat="1" ht="12.75" x14ac:dyDescent="0.2"/>
    <row r="245" s="2" customFormat="1" ht="12.75" x14ac:dyDescent="0.2"/>
    <row r="246" s="2" customFormat="1" ht="12.75" x14ac:dyDescent="0.2"/>
    <row r="247" s="2" customFormat="1" ht="12.75" x14ac:dyDescent="0.2"/>
    <row r="248" s="2" customFormat="1" ht="12.75" x14ac:dyDescent="0.2"/>
    <row r="249" s="2" customFormat="1" ht="12.75" x14ac:dyDescent="0.2"/>
    <row r="250" s="2" customFormat="1" ht="12.75" x14ac:dyDescent="0.2"/>
    <row r="251" s="2" customFormat="1" ht="12.75" x14ac:dyDescent="0.2"/>
    <row r="252" s="2" customFormat="1" ht="12.75" x14ac:dyDescent="0.2"/>
    <row r="253" s="2" customFormat="1" ht="12.75" x14ac:dyDescent="0.2"/>
    <row r="254" s="2" customFormat="1" ht="12.75" x14ac:dyDescent="0.2"/>
    <row r="255" s="2" customFormat="1" ht="12.75" x14ac:dyDescent="0.2"/>
    <row r="256" s="2" customFormat="1" ht="12.75" x14ac:dyDescent="0.2"/>
    <row r="257" s="2" customFormat="1" ht="12.75" x14ac:dyDescent="0.2"/>
    <row r="258" s="2" customFormat="1" ht="12.75" x14ac:dyDescent="0.2"/>
    <row r="259" s="2" customFormat="1" ht="12.75" x14ac:dyDescent="0.2"/>
    <row r="260" s="2" customFormat="1" ht="12.75" x14ac:dyDescent="0.2"/>
    <row r="261" s="2" customFormat="1" ht="12.75" x14ac:dyDescent="0.2"/>
    <row r="262" s="2" customFormat="1" ht="12.75" x14ac:dyDescent="0.2"/>
  </sheetData>
  <sheetProtection formatCells="0" formatColumns="0" formatRows="0" insertRows="0"/>
  <mergeCells count="2677">
    <mergeCell ref="CV92:DE92"/>
    <mergeCell ref="CV88:DE88"/>
    <mergeCell ref="BO212:BV212"/>
    <mergeCell ref="CE89:CM89"/>
    <mergeCell ref="CN89:CU89"/>
    <mergeCell ref="CV89:DE89"/>
    <mergeCell ref="CE90:CM90"/>
    <mergeCell ref="A105:O105"/>
    <mergeCell ref="P105:AC105"/>
    <mergeCell ref="AD105:AF105"/>
    <mergeCell ref="AG105:AJ105"/>
    <mergeCell ref="AK105:AP105"/>
    <mergeCell ref="AQ105:AX105"/>
    <mergeCell ref="CV105:DE105"/>
    <mergeCell ref="AY105:BF105"/>
    <mergeCell ref="BG105:BN105"/>
    <mergeCell ref="BO105:BV105"/>
    <mergeCell ref="BW105:CD105"/>
    <mergeCell ref="CE105:CM105"/>
    <mergeCell ref="CN105:CU105"/>
    <mergeCell ref="A89:O89"/>
    <mergeCell ref="P89:AC89"/>
    <mergeCell ref="AD89:AF89"/>
    <mergeCell ref="AG89:AJ89"/>
    <mergeCell ref="AK89:AP89"/>
    <mergeCell ref="AQ89:AX89"/>
    <mergeCell ref="A90:O90"/>
    <mergeCell ref="P90:AC90"/>
    <mergeCell ref="AD90:AF90"/>
    <mergeCell ref="AG90:AJ90"/>
    <mergeCell ref="AK90:AP90"/>
    <mergeCell ref="AQ90:AX90"/>
    <mergeCell ref="A91:O91"/>
    <mergeCell ref="P91:AC91"/>
    <mergeCell ref="AD91:AF91"/>
    <mergeCell ref="AG91:AJ91"/>
    <mergeCell ref="AK91:AP91"/>
    <mergeCell ref="AQ91:AX91"/>
    <mergeCell ref="BG90:BN90"/>
    <mergeCell ref="BO90:BV90"/>
    <mergeCell ref="BW90:CD90"/>
    <mergeCell ref="CN90:CU90"/>
    <mergeCell ref="CV90:DE90"/>
    <mergeCell ref="BG89:BN89"/>
    <mergeCell ref="BO89:BV89"/>
    <mergeCell ref="BW91:CD91"/>
    <mergeCell ref="BG5:BN6"/>
    <mergeCell ref="BW5:CD6"/>
    <mergeCell ref="AY90:BF90"/>
    <mergeCell ref="AY89:BF89"/>
    <mergeCell ref="BW89:CD89"/>
    <mergeCell ref="BW88:CD88"/>
    <mergeCell ref="BO9:BV9"/>
    <mergeCell ref="BG8:BN8"/>
    <mergeCell ref="BO8:BV8"/>
    <mergeCell ref="CE91:CM91"/>
    <mergeCell ref="CN91:CU91"/>
    <mergeCell ref="CV91:DE91"/>
    <mergeCell ref="BW8:CD8"/>
    <mergeCell ref="CE8:CM8"/>
    <mergeCell ref="AQ10:AX10"/>
    <mergeCell ref="CV8:DE8"/>
    <mergeCell ref="CN8:CU8"/>
    <mergeCell ref="AY8:BF8"/>
    <mergeCell ref="BW94:CD94"/>
    <mergeCell ref="CE94:CM94"/>
    <mergeCell ref="CN94:CU94"/>
    <mergeCell ref="BW93:CD93"/>
    <mergeCell ref="CE93:CM93"/>
    <mergeCell ref="CN93:CU93"/>
    <mergeCell ref="A95:O95"/>
    <mergeCell ref="P95:AC95"/>
    <mergeCell ref="AD95:AF95"/>
    <mergeCell ref="AG95:AJ95"/>
    <mergeCell ref="AK95:AP95"/>
    <mergeCell ref="AY94:BF94"/>
    <mergeCell ref="A94:O94"/>
    <mergeCell ref="P94:AC94"/>
    <mergeCell ref="AD94:AF94"/>
    <mergeCell ref="AG94:AJ94"/>
    <mergeCell ref="CE95:CM95"/>
    <mergeCell ref="AY93:BF93"/>
    <mergeCell ref="BG93:BN93"/>
    <mergeCell ref="BO93:BV93"/>
    <mergeCell ref="AY92:BF92"/>
    <mergeCell ref="BG92:BN92"/>
    <mergeCell ref="BO92:BV92"/>
    <mergeCell ref="AK92:AP92"/>
    <mergeCell ref="AK94:AP94"/>
    <mergeCell ref="AQ94:AX94"/>
    <mergeCell ref="A93:O93"/>
    <mergeCell ref="P93:AC93"/>
    <mergeCell ref="AD93:AF93"/>
    <mergeCell ref="AG93:AJ93"/>
    <mergeCell ref="AK93:AP93"/>
    <mergeCell ref="AQ93:AX93"/>
    <mergeCell ref="BG94:BN94"/>
    <mergeCell ref="BO94:BV94"/>
    <mergeCell ref="AY10:BF10"/>
    <mergeCell ref="BG10:BN10"/>
    <mergeCell ref="BO10:BV10"/>
    <mergeCell ref="BG68:BN68"/>
    <mergeCell ref="BO68:BV68"/>
    <mergeCell ref="BO70:BV70"/>
    <mergeCell ref="A75:O75"/>
    <mergeCell ref="P75:AC75"/>
    <mergeCell ref="AD75:AF75"/>
    <mergeCell ref="AG75:AJ75"/>
    <mergeCell ref="AK75:AP75"/>
    <mergeCell ref="AQ75:AX75"/>
    <mergeCell ref="BO77:BV77"/>
    <mergeCell ref="BO79:BV79"/>
    <mergeCell ref="A83:O83"/>
    <mergeCell ref="P83:AC83"/>
    <mergeCell ref="AD83:AF83"/>
    <mergeCell ref="AG83:AJ83"/>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CV68:DE68"/>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CN70:CU70"/>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E74:CM74"/>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CV70:DE70"/>
    <mergeCell ref="CV77:DE77"/>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AY74:BF74"/>
    <mergeCell ref="BG74:BN74"/>
    <mergeCell ref="CV76:DE76"/>
    <mergeCell ref="CN76:CU76"/>
    <mergeCell ref="BO76:BV76"/>
    <mergeCell ref="BW76:CD76"/>
    <mergeCell ref="A76:O76"/>
    <mergeCell ref="P76:AC76"/>
    <mergeCell ref="AD76:AF76"/>
    <mergeCell ref="AG76:AJ76"/>
    <mergeCell ref="AK76:AP76"/>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N77:CU77"/>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V78:DE78"/>
    <mergeCell ref="CN78:CU78"/>
    <mergeCell ref="BO78:BV78"/>
    <mergeCell ref="BW78:CD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AK83:AP83"/>
    <mergeCell ref="AQ83:AX83"/>
    <mergeCell ref="CE82:CM82"/>
    <mergeCell ref="BO81:BV81"/>
    <mergeCell ref="BW81:CD81"/>
    <mergeCell ref="CE81:CM81"/>
    <mergeCell ref="CE88:CM88"/>
    <mergeCell ref="A88:O88"/>
    <mergeCell ref="P88:AC88"/>
    <mergeCell ref="AD88:AF88"/>
    <mergeCell ref="AG88:AJ88"/>
    <mergeCell ref="AK88:AP88"/>
    <mergeCell ref="AQ88:AX88"/>
    <mergeCell ref="AY88:BF88"/>
    <mergeCell ref="BG88:BN88"/>
    <mergeCell ref="BO88:BV88"/>
    <mergeCell ref="BO86:BV86"/>
    <mergeCell ref="BW86:CD86"/>
    <mergeCell ref="CE86:CM86"/>
    <mergeCell ref="BO87:BV87"/>
    <mergeCell ref="BW87:CD87"/>
    <mergeCell ref="CE87:CM87"/>
    <mergeCell ref="AY84:BF84"/>
    <mergeCell ref="BG96:BN96"/>
    <mergeCell ref="AQ95:AX95"/>
    <mergeCell ref="AY95:BF95"/>
    <mergeCell ref="BG95:BN95"/>
    <mergeCell ref="BO96:BV96"/>
    <mergeCell ref="A96:O96"/>
    <mergeCell ref="P96:AC96"/>
    <mergeCell ref="AD96:AF96"/>
    <mergeCell ref="AG96:AJ96"/>
    <mergeCell ref="AK96:AP96"/>
    <mergeCell ref="AQ96:AX96"/>
    <mergeCell ref="CN83:CU83"/>
    <mergeCell ref="CV83:DE83"/>
    <mergeCell ref="CN95:CU95"/>
    <mergeCell ref="BO95:BV95"/>
    <mergeCell ref="BW95:CD95"/>
    <mergeCell ref="CE85:CM85"/>
    <mergeCell ref="BO84:BV84"/>
    <mergeCell ref="BW84:CD84"/>
    <mergeCell ref="AY83:BF83"/>
    <mergeCell ref="BG83:BN83"/>
    <mergeCell ref="CN88:CU88"/>
    <mergeCell ref="BG91:BN91"/>
    <mergeCell ref="BO91:BV91"/>
    <mergeCell ref="A92:O92"/>
    <mergeCell ref="P92:AC92"/>
    <mergeCell ref="AD92:AF92"/>
    <mergeCell ref="AG92:AJ92"/>
    <mergeCell ref="BO83:BV83"/>
    <mergeCell ref="BW83:CD83"/>
    <mergeCell ref="CE83:CM83"/>
    <mergeCell ref="CN86:CU86"/>
    <mergeCell ref="CV86:DE86"/>
    <mergeCell ref="AY86:BF86"/>
    <mergeCell ref="BG86:BN86"/>
    <mergeCell ref="AQ85:AX85"/>
    <mergeCell ref="AY85:BF85"/>
    <mergeCell ref="BG85:BN85"/>
    <mergeCell ref="A86:O86"/>
    <mergeCell ref="P86:AC86"/>
    <mergeCell ref="AD86:AF86"/>
    <mergeCell ref="AG86:AJ86"/>
    <mergeCell ref="AK86:AP86"/>
    <mergeCell ref="AQ86:AX86"/>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CN87:CU87"/>
    <mergeCell ref="CV87:DE87"/>
    <mergeCell ref="CV97:DE97"/>
    <mergeCell ref="CN97:CU97"/>
    <mergeCell ref="BO97:BV97"/>
    <mergeCell ref="BW97:CD97"/>
    <mergeCell ref="AY87:BF87"/>
    <mergeCell ref="BG87:BN87"/>
    <mergeCell ref="A97:O97"/>
    <mergeCell ref="P97:AC97"/>
    <mergeCell ref="AD97:AF97"/>
    <mergeCell ref="AG97:AJ97"/>
    <mergeCell ref="AK97:AP97"/>
    <mergeCell ref="A87:O87"/>
    <mergeCell ref="P87:AC87"/>
    <mergeCell ref="AD87:AF87"/>
    <mergeCell ref="AG87:AJ87"/>
    <mergeCell ref="AK87:AP87"/>
    <mergeCell ref="AQ87:AX87"/>
    <mergeCell ref="BW96:CD96"/>
    <mergeCell ref="CE96:CM96"/>
    <mergeCell ref="CN96:CU96"/>
    <mergeCell ref="CV93:DE93"/>
    <mergeCell ref="CV94:DE94"/>
    <mergeCell ref="CV95:DE95"/>
    <mergeCell ref="AY91:BF91"/>
    <mergeCell ref="CV96:DE96"/>
    <mergeCell ref="AY96:BF96"/>
    <mergeCell ref="AQ92:AX92"/>
    <mergeCell ref="BW92:CD92"/>
    <mergeCell ref="CE92:CM92"/>
    <mergeCell ref="CN92:CU92"/>
    <mergeCell ref="BO98:BV98"/>
    <mergeCell ref="BW98:CD98"/>
    <mergeCell ref="CE98:CM98"/>
    <mergeCell ref="CN98:CU98"/>
    <mergeCell ref="CV98:DE98"/>
    <mergeCell ref="CV99:DE99"/>
    <mergeCell ref="CN99:CU99"/>
    <mergeCell ref="BO99:BV99"/>
    <mergeCell ref="BW99:CD99"/>
    <mergeCell ref="AY98:BF98"/>
    <mergeCell ref="BG98:BN98"/>
    <mergeCell ref="AQ97:AX97"/>
    <mergeCell ref="A99:O99"/>
    <mergeCell ref="P99:AC99"/>
    <mergeCell ref="AD99:AF99"/>
    <mergeCell ref="AG99:AJ99"/>
    <mergeCell ref="AK99:AP99"/>
    <mergeCell ref="AY97:BF97"/>
    <mergeCell ref="BG97:BN97"/>
    <mergeCell ref="A98:O98"/>
    <mergeCell ref="P98:AC98"/>
    <mergeCell ref="AD98:AF98"/>
    <mergeCell ref="AG98:AJ98"/>
    <mergeCell ref="AK98:AP98"/>
    <mergeCell ref="AQ98:AX98"/>
    <mergeCell ref="CE97:CM97"/>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BO100:BV100"/>
    <mergeCell ref="BW100:CD100"/>
    <mergeCell ref="CE100:CM100"/>
    <mergeCell ref="AQ103:AX103"/>
    <mergeCell ref="AY103:BF103"/>
    <mergeCell ref="BG103:BN103"/>
    <mergeCell ref="P104:AC104"/>
    <mergeCell ref="AD104:AF104"/>
    <mergeCell ref="AG104:AJ104"/>
    <mergeCell ref="AK104:AP104"/>
    <mergeCell ref="AQ104:AX104"/>
    <mergeCell ref="CE103:CM103"/>
    <mergeCell ref="BO102:BV102"/>
    <mergeCell ref="BW102:CD102"/>
    <mergeCell ref="CE102:CM102"/>
    <mergeCell ref="CN102:CU102"/>
    <mergeCell ref="CV102:DE102"/>
    <mergeCell ref="CV103:DE103"/>
    <mergeCell ref="CN103:CU103"/>
    <mergeCell ref="BO103:BV103"/>
    <mergeCell ref="BW103:CD103"/>
    <mergeCell ref="AY102:BF102"/>
    <mergeCell ref="BG102:BN102"/>
    <mergeCell ref="CV211:DE211"/>
    <mergeCell ref="CV210:DE210"/>
    <mergeCell ref="CN210:CU210"/>
    <mergeCell ref="BO210:BV210"/>
    <mergeCell ref="BW210:CD210"/>
    <mergeCell ref="A211:AF211"/>
    <mergeCell ref="AG211:AJ211"/>
    <mergeCell ref="AK211:AP211"/>
    <mergeCell ref="AQ211:AX211"/>
    <mergeCell ref="AY211:BF211"/>
    <mergeCell ref="AY210:BF210"/>
    <mergeCell ref="BG210:BN210"/>
    <mergeCell ref="BW104:CD104"/>
    <mergeCell ref="CE104:CM104"/>
    <mergeCell ref="CN104:CU104"/>
    <mergeCell ref="BO211:BV211"/>
    <mergeCell ref="BW211:CD211"/>
    <mergeCell ref="CE211:CM211"/>
    <mergeCell ref="CN211:CU211"/>
    <mergeCell ref="BG211:BN211"/>
    <mergeCell ref="CV104:DE104"/>
    <mergeCell ref="A210:O210"/>
    <mergeCell ref="P210:AC210"/>
    <mergeCell ref="AD210:AF210"/>
    <mergeCell ref="AG210:AJ210"/>
    <mergeCell ref="AK210:AP210"/>
    <mergeCell ref="CE210:CM210"/>
    <mergeCell ref="AY104:BF104"/>
    <mergeCell ref="BG104:BN104"/>
    <mergeCell ref="AQ210:AX210"/>
    <mergeCell ref="BO104:BV104"/>
    <mergeCell ref="A104:O104"/>
    <mergeCell ref="A148:O148"/>
    <mergeCell ref="P148:AC148"/>
    <mergeCell ref="AD148:AF148"/>
    <mergeCell ref="AG148:AJ148"/>
    <mergeCell ref="AK148:AP148"/>
    <mergeCell ref="AQ148:AX148"/>
    <mergeCell ref="AY148:BF148"/>
    <mergeCell ref="BG148:BN148"/>
    <mergeCell ref="BO148:BV148"/>
    <mergeCell ref="BW148:CD148"/>
    <mergeCell ref="CE148:CM148"/>
    <mergeCell ref="CN148:CU148"/>
    <mergeCell ref="CV148:DE148"/>
    <mergeCell ref="A149:O149"/>
    <mergeCell ref="P149:AC149"/>
    <mergeCell ref="AD149:AF149"/>
    <mergeCell ref="AG149:AJ149"/>
    <mergeCell ref="AK149:AP149"/>
    <mergeCell ref="AQ149:AX149"/>
    <mergeCell ref="AY149:BF149"/>
    <mergeCell ref="BG149:BN149"/>
    <mergeCell ref="BO149:BV149"/>
    <mergeCell ref="BW149:CD149"/>
    <mergeCell ref="CE149:CM149"/>
    <mergeCell ref="CN149:CU149"/>
    <mergeCell ref="CV149:DE149"/>
    <mergeCell ref="A150:O150"/>
    <mergeCell ref="P150:AC150"/>
    <mergeCell ref="AD150:AF150"/>
    <mergeCell ref="AG150:AJ150"/>
    <mergeCell ref="AK150:AP150"/>
    <mergeCell ref="AQ150:AX150"/>
    <mergeCell ref="AY150:BF150"/>
    <mergeCell ref="BG150:BN150"/>
    <mergeCell ref="BO150:BV150"/>
    <mergeCell ref="BW150:CD150"/>
    <mergeCell ref="CE150:CM150"/>
    <mergeCell ref="CN150:CU150"/>
    <mergeCell ref="CV150:DE150"/>
    <mergeCell ref="A106:O106"/>
    <mergeCell ref="A107:O107"/>
    <mergeCell ref="A108:O108"/>
    <mergeCell ref="A109:O109"/>
    <mergeCell ref="A110:O110"/>
    <mergeCell ref="A111:O111"/>
    <mergeCell ref="A112:O112"/>
    <mergeCell ref="A113:O113"/>
    <mergeCell ref="A114:O114"/>
    <mergeCell ref="A115:O115"/>
    <mergeCell ref="A116:O116"/>
    <mergeCell ref="A117:O117"/>
    <mergeCell ref="A118:O118"/>
    <mergeCell ref="A119:O119"/>
    <mergeCell ref="A120:O120"/>
    <mergeCell ref="A121:O121"/>
    <mergeCell ref="A122:O122"/>
    <mergeCell ref="A123:O123"/>
    <mergeCell ref="A124:O124"/>
    <mergeCell ref="A125:O125"/>
    <mergeCell ref="A126:O126"/>
    <mergeCell ref="A127:O127"/>
    <mergeCell ref="A128:O128"/>
    <mergeCell ref="A129:O129"/>
    <mergeCell ref="A130:O130"/>
    <mergeCell ref="A131:O131"/>
    <mergeCell ref="A132:O132"/>
    <mergeCell ref="A133:O133"/>
    <mergeCell ref="A134:O134"/>
    <mergeCell ref="A135:O135"/>
    <mergeCell ref="A136:O136"/>
    <mergeCell ref="A137:O137"/>
    <mergeCell ref="A138:O138"/>
    <mergeCell ref="A139:O139"/>
    <mergeCell ref="A140:O140"/>
    <mergeCell ref="A141:O141"/>
    <mergeCell ref="A142:O142"/>
    <mergeCell ref="A143:O143"/>
    <mergeCell ref="A144:O144"/>
    <mergeCell ref="A145:O145"/>
    <mergeCell ref="A146:O146"/>
    <mergeCell ref="A147:O147"/>
    <mergeCell ref="P106:AC106"/>
    <mergeCell ref="P107:AC107"/>
    <mergeCell ref="P108:AC108"/>
    <mergeCell ref="P109:AC109"/>
    <mergeCell ref="P110:AC110"/>
    <mergeCell ref="P111:AC111"/>
    <mergeCell ref="P112:AC112"/>
    <mergeCell ref="P113:AC113"/>
    <mergeCell ref="P114:AC114"/>
    <mergeCell ref="P115:AC115"/>
    <mergeCell ref="P116:AC116"/>
    <mergeCell ref="P117:AC117"/>
    <mergeCell ref="P118:AC118"/>
    <mergeCell ref="P119:AC119"/>
    <mergeCell ref="P120:AC120"/>
    <mergeCell ref="P121:AC121"/>
    <mergeCell ref="P122:AC122"/>
    <mergeCell ref="P123:AC123"/>
    <mergeCell ref="P124:AC124"/>
    <mergeCell ref="P125:AC125"/>
    <mergeCell ref="P126:AC126"/>
    <mergeCell ref="P127:AC127"/>
    <mergeCell ref="P128:AC128"/>
    <mergeCell ref="P129:AC129"/>
    <mergeCell ref="P130:AC130"/>
    <mergeCell ref="P131:AC131"/>
    <mergeCell ref="P132:AC132"/>
    <mergeCell ref="P133:AC133"/>
    <mergeCell ref="P134:AC134"/>
    <mergeCell ref="P135:AC135"/>
    <mergeCell ref="P136:AC136"/>
    <mergeCell ref="P137:AC137"/>
    <mergeCell ref="P138:AC138"/>
    <mergeCell ref="P139:AC139"/>
    <mergeCell ref="P140:AC140"/>
    <mergeCell ref="P141:AC141"/>
    <mergeCell ref="P142:AC142"/>
    <mergeCell ref="P143:AC143"/>
    <mergeCell ref="P144:AC144"/>
    <mergeCell ref="P145:AC145"/>
    <mergeCell ref="P146:AC146"/>
    <mergeCell ref="P147:AC147"/>
    <mergeCell ref="AD106:AF106"/>
    <mergeCell ref="AD115:AF115"/>
    <mergeCell ref="AD124:AF124"/>
    <mergeCell ref="AD133:AF133"/>
    <mergeCell ref="AD142:AF142"/>
    <mergeCell ref="AG106:AJ106"/>
    <mergeCell ref="AD107:AF107"/>
    <mergeCell ref="AG107:AJ107"/>
    <mergeCell ref="AD108:AF108"/>
    <mergeCell ref="AG108:AJ108"/>
    <mergeCell ref="AD109:AF109"/>
    <mergeCell ref="AG109:AJ109"/>
    <mergeCell ref="AD110:AF110"/>
    <mergeCell ref="AG110:AJ110"/>
    <mergeCell ref="AD111:AF111"/>
    <mergeCell ref="AG111:AJ111"/>
    <mergeCell ref="AD112:AF112"/>
    <mergeCell ref="AG112:AJ112"/>
    <mergeCell ref="AD113:AF113"/>
    <mergeCell ref="AG113:AJ113"/>
    <mergeCell ref="AD114:AF114"/>
    <mergeCell ref="AG114:AJ114"/>
    <mergeCell ref="AG115:AJ115"/>
    <mergeCell ref="AD116:AF116"/>
    <mergeCell ref="AG116:AJ116"/>
    <mergeCell ref="AD117:AF117"/>
    <mergeCell ref="AG117:AJ117"/>
    <mergeCell ref="AD118:AF118"/>
    <mergeCell ref="AG118:AJ118"/>
    <mergeCell ref="AD119:AF119"/>
    <mergeCell ref="AG119:AJ119"/>
    <mergeCell ref="AD120:AF120"/>
    <mergeCell ref="AG120:AJ120"/>
    <mergeCell ref="AD121:AF121"/>
    <mergeCell ref="AG121:AJ121"/>
    <mergeCell ref="AD122:AF122"/>
    <mergeCell ref="AG122:AJ122"/>
    <mergeCell ref="AD123:AF123"/>
    <mergeCell ref="AG123:AJ123"/>
    <mergeCell ref="AG124:AJ124"/>
    <mergeCell ref="AD125:AF125"/>
    <mergeCell ref="AG125:AJ125"/>
    <mergeCell ref="AD126:AF126"/>
    <mergeCell ref="AG126:AJ126"/>
    <mergeCell ref="AD127:AF127"/>
    <mergeCell ref="AG127:AJ127"/>
    <mergeCell ref="AD128:AF128"/>
    <mergeCell ref="AG128:AJ128"/>
    <mergeCell ref="AD129:AF129"/>
    <mergeCell ref="AG129:AJ129"/>
    <mergeCell ref="AD130:AF130"/>
    <mergeCell ref="AG130:AJ130"/>
    <mergeCell ref="AD131:AF131"/>
    <mergeCell ref="AG131:AJ131"/>
    <mergeCell ref="AD132:AF132"/>
    <mergeCell ref="AG132:AJ132"/>
    <mergeCell ref="AG133:AJ133"/>
    <mergeCell ref="AD134:AF134"/>
    <mergeCell ref="AG134:AJ134"/>
    <mergeCell ref="AD135:AF135"/>
    <mergeCell ref="AG135:AJ135"/>
    <mergeCell ref="AD136:AF136"/>
    <mergeCell ref="AG136:AJ136"/>
    <mergeCell ref="AD137:AF137"/>
    <mergeCell ref="AG137:AJ137"/>
    <mergeCell ref="AD138:AF138"/>
    <mergeCell ref="AG138:AJ138"/>
    <mergeCell ref="AD139:AF139"/>
    <mergeCell ref="AG139:AJ139"/>
    <mergeCell ref="AD140:AF140"/>
    <mergeCell ref="AG140:AJ140"/>
    <mergeCell ref="AD141:AF141"/>
    <mergeCell ref="AG141:AJ141"/>
    <mergeCell ref="AG142:AJ142"/>
    <mergeCell ref="AD143:AF143"/>
    <mergeCell ref="AG143:AJ143"/>
    <mergeCell ref="AD144:AF144"/>
    <mergeCell ref="AG144:AJ144"/>
    <mergeCell ref="AD145:AF145"/>
    <mergeCell ref="AG145:AJ145"/>
    <mergeCell ref="AD146:AF146"/>
    <mergeCell ref="AG146:AJ146"/>
    <mergeCell ref="AD147:AF147"/>
    <mergeCell ref="AG147:AJ147"/>
    <mergeCell ref="AK106:AP106"/>
    <mergeCell ref="AQ106:AX106"/>
    <mergeCell ref="AY106:BF106"/>
    <mergeCell ref="BG106:BN106"/>
    <mergeCell ref="BO106:BV106"/>
    <mergeCell ref="BW106:CD106"/>
    <mergeCell ref="AK109:AP109"/>
    <mergeCell ref="AQ109:AX109"/>
    <mergeCell ref="AY109:BF109"/>
    <mergeCell ref="BG109:BN109"/>
    <mergeCell ref="BO109:BV109"/>
    <mergeCell ref="BW109:CD109"/>
    <mergeCell ref="AK112:AP112"/>
    <mergeCell ref="AQ112:AX112"/>
    <mergeCell ref="AY112:BF112"/>
    <mergeCell ref="BG112:BN112"/>
    <mergeCell ref="BO112:BV112"/>
    <mergeCell ref="BW112:CD112"/>
    <mergeCell ref="AK115:AP115"/>
    <mergeCell ref="AQ115:AX115"/>
    <mergeCell ref="AY115:BF115"/>
    <mergeCell ref="CE106:CM106"/>
    <mergeCell ref="CN106:CU106"/>
    <mergeCell ref="CV106:DE106"/>
    <mergeCell ref="AK107:AP107"/>
    <mergeCell ref="AQ107:AX107"/>
    <mergeCell ref="AY107:BF107"/>
    <mergeCell ref="BG107:BN107"/>
    <mergeCell ref="BO107:BV107"/>
    <mergeCell ref="BW107:CD107"/>
    <mergeCell ref="CE107:CM107"/>
    <mergeCell ref="CN107:CU107"/>
    <mergeCell ref="CV107:DE107"/>
    <mergeCell ref="AK108:AP108"/>
    <mergeCell ref="AQ108:AX108"/>
    <mergeCell ref="AY108:BF108"/>
    <mergeCell ref="BG108:BN108"/>
    <mergeCell ref="BO108:BV108"/>
    <mergeCell ref="BW108:CD108"/>
    <mergeCell ref="CE108:CM108"/>
    <mergeCell ref="CN108:CU108"/>
    <mergeCell ref="CV108:DE108"/>
    <mergeCell ref="CE109:CM109"/>
    <mergeCell ref="CN109:CU109"/>
    <mergeCell ref="CV109:DE109"/>
    <mergeCell ref="AK110:AP110"/>
    <mergeCell ref="AQ110:AX110"/>
    <mergeCell ref="AY110:BF110"/>
    <mergeCell ref="BG110:BN110"/>
    <mergeCell ref="BO110:BV110"/>
    <mergeCell ref="BW110:CD110"/>
    <mergeCell ref="CE110:CM110"/>
    <mergeCell ref="CN110:CU110"/>
    <mergeCell ref="CV110:DE110"/>
    <mergeCell ref="AK111:AP111"/>
    <mergeCell ref="AQ111:AX111"/>
    <mergeCell ref="AY111:BF111"/>
    <mergeCell ref="BG111:BN111"/>
    <mergeCell ref="BO111:BV111"/>
    <mergeCell ref="BW111:CD111"/>
    <mergeCell ref="CE111:CM111"/>
    <mergeCell ref="CN111:CU111"/>
    <mergeCell ref="CV111:DE111"/>
    <mergeCell ref="CE112:CM112"/>
    <mergeCell ref="CN112:CU112"/>
    <mergeCell ref="CV112:DE112"/>
    <mergeCell ref="AK113:AP113"/>
    <mergeCell ref="AQ113:AX113"/>
    <mergeCell ref="AY113:BF113"/>
    <mergeCell ref="BG113:BN113"/>
    <mergeCell ref="BO113:BV113"/>
    <mergeCell ref="BW113:CD113"/>
    <mergeCell ref="CE113:CM113"/>
    <mergeCell ref="CN113:CU113"/>
    <mergeCell ref="CV113:DE113"/>
    <mergeCell ref="AK114:AP114"/>
    <mergeCell ref="AQ114:AX114"/>
    <mergeCell ref="AY114:BF114"/>
    <mergeCell ref="BG114:BN114"/>
    <mergeCell ref="BO114:BV114"/>
    <mergeCell ref="BW114:CD114"/>
    <mergeCell ref="CE114:CM114"/>
    <mergeCell ref="CN114:CU114"/>
    <mergeCell ref="CV114:DE114"/>
    <mergeCell ref="BG115:BN115"/>
    <mergeCell ref="BO115:BV115"/>
    <mergeCell ref="BW115:CD115"/>
    <mergeCell ref="CE115:CM115"/>
    <mergeCell ref="CN115:CU115"/>
    <mergeCell ref="CV115:DE115"/>
    <mergeCell ref="AK116:AP116"/>
    <mergeCell ref="AQ116:AX116"/>
    <mergeCell ref="AY116:BF116"/>
    <mergeCell ref="BG116:BN116"/>
    <mergeCell ref="BO116:BV116"/>
    <mergeCell ref="BW116:CD116"/>
    <mergeCell ref="CE116:CM116"/>
    <mergeCell ref="CN116:CU116"/>
    <mergeCell ref="CV116:DE116"/>
    <mergeCell ref="AK117:AP117"/>
    <mergeCell ref="AQ117:AX117"/>
    <mergeCell ref="AY117:BF117"/>
    <mergeCell ref="BG117:BN117"/>
    <mergeCell ref="BO117:BV117"/>
    <mergeCell ref="BW117:CD117"/>
    <mergeCell ref="CE117:CM117"/>
    <mergeCell ref="CN117:CU117"/>
    <mergeCell ref="CV117:DE117"/>
    <mergeCell ref="AK118:AP118"/>
    <mergeCell ref="AQ118:AX118"/>
    <mergeCell ref="AY118:BF118"/>
    <mergeCell ref="BG118:BN118"/>
    <mergeCell ref="BO118:BV118"/>
    <mergeCell ref="BW118:CD118"/>
    <mergeCell ref="CE118:CM118"/>
    <mergeCell ref="CN118:CU118"/>
    <mergeCell ref="CV118:DE118"/>
    <mergeCell ref="AK119:AP119"/>
    <mergeCell ref="AQ119:AX119"/>
    <mergeCell ref="AY119:BF119"/>
    <mergeCell ref="BG119:BN119"/>
    <mergeCell ref="BO119:BV119"/>
    <mergeCell ref="BW119:CD119"/>
    <mergeCell ref="CE119:CM119"/>
    <mergeCell ref="CN119:CU119"/>
    <mergeCell ref="CV119:DE119"/>
    <mergeCell ref="AK120:AP120"/>
    <mergeCell ref="AQ120:AX120"/>
    <mergeCell ref="AY120:BF120"/>
    <mergeCell ref="BG120:BN120"/>
    <mergeCell ref="BO120:BV120"/>
    <mergeCell ref="BW120:CD120"/>
    <mergeCell ref="CE120:CM120"/>
    <mergeCell ref="CN120:CU120"/>
    <mergeCell ref="CV120:DE120"/>
    <mergeCell ref="AK121:AP121"/>
    <mergeCell ref="AQ121:AX121"/>
    <mergeCell ref="AY121:BF121"/>
    <mergeCell ref="BG121:BN121"/>
    <mergeCell ref="BO121:BV121"/>
    <mergeCell ref="BW121:CD121"/>
    <mergeCell ref="CE121:CM121"/>
    <mergeCell ref="CN121:CU121"/>
    <mergeCell ref="CV121:DE121"/>
    <mergeCell ref="AK122:AP122"/>
    <mergeCell ref="AQ122:AX122"/>
    <mergeCell ref="AY122:BF122"/>
    <mergeCell ref="BG122:BN122"/>
    <mergeCell ref="BO122:BV122"/>
    <mergeCell ref="BW122:CD122"/>
    <mergeCell ref="CE122:CM122"/>
    <mergeCell ref="CN122:CU122"/>
    <mergeCell ref="CV122:DE122"/>
    <mergeCell ref="AK123:AP123"/>
    <mergeCell ref="AQ123:AX123"/>
    <mergeCell ref="AY123:BF123"/>
    <mergeCell ref="BG123:BN123"/>
    <mergeCell ref="BO123:BV123"/>
    <mergeCell ref="BW123:CD123"/>
    <mergeCell ref="CE123:CM123"/>
    <mergeCell ref="CN123:CU123"/>
    <mergeCell ref="CV123:DE123"/>
    <mergeCell ref="AK124:AP124"/>
    <mergeCell ref="AQ124:AX124"/>
    <mergeCell ref="AY124:BF124"/>
    <mergeCell ref="BG124:BN124"/>
    <mergeCell ref="BO124:BV124"/>
    <mergeCell ref="BW124:CD124"/>
    <mergeCell ref="CE124:CM124"/>
    <mergeCell ref="CN124:CU124"/>
    <mergeCell ref="CV124:DE124"/>
    <mergeCell ref="AK125:AP125"/>
    <mergeCell ref="AQ125:AX125"/>
    <mergeCell ref="AY125:BF125"/>
    <mergeCell ref="BG125:BN125"/>
    <mergeCell ref="BO125:BV125"/>
    <mergeCell ref="BW125:CD125"/>
    <mergeCell ref="CE125:CM125"/>
    <mergeCell ref="CN125:CU125"/>
    <mergeCell ref="CV125:DE125"/>
    <mergeCell ref="AK126:AP126"/>
    <mergeCell ref="AQ126:AX126"/>
    <mergeCell ref="AY126:BF126"/>
    <mergeCell ref="BG126:BN126"/>
    <mergeCell ref="BO126:BV126"/>
    <mergeCell ref="BW126:CD126"/>
    <mergeCell ref="CE126:CM126"/>
    <mergeCell ref="CN126:CU126"/>
    <mergeCell ref="CV126:DE126"/>
    <mergeCell ref="AK127:AP127"/>
    <mergeCell ref="AQ127:AX127"/>
    <mergeCell ref="AY127:BF127"/>
    <mergeCell ref="BG127:BN127"/>
    <mergeCell ref="BO127:BV127"/>
    <mergeCell ref="BW127:CD127"/>
    <mergeCell ref="CE127:CM127"/>
    <mergeCell ref="CN127:CU127"/>
    <mergeCell ref="CV127:DE127"/>
    <mergeCell ref="AK128:AP128"/>
    <mergeCell ref="AQ128:AX128"/>
    <mergeCell ref="AY128:BF128"/>
    <mergeCell ref="BG128:BN128"/>
    <mergeCell ref="BO128:BV128"/>
    <mergeCell ref="BW128:CD128"/>
    <mergeCell ref="CE128:CM128"/>
    <mergeCell ref="CN128:CU128"/>
    <mergeCell ref="CV128:DE128"/>
    <mergeCell ref="AK129:AP129"/>
    <mergeCell ref="AQ129:AX129"/>
    <mergeCell ref="AY129:BF129"/>
    <mergeCell ref="BG129:BN129"/>
    <mergeCell ref="BO129:BV129"/>
    <mergeCell ref="BW129:CD129"/>
    <mergeCell ref="CE129:CM129"/>
    <mergeCell ref="CN129:CU129"/>
    <mergeCell ref="CV129:DE129"/>
    <mergeCell ref="AK130:AP130"/>
    <mergeCell ref="AQ130:AX130"/>
    <mergeCell ref="AY130:BF130"/>
    <mergeCell ref="BG130:BN130"/>
    <mergeCell ref="BO130:BV130"/>
    <mergeCell ref="BW130:CD130"/>
    <mergeCell ref="CE130:CM130"/>
    <mergeCell ref="CN130:CU130"/>
    <mergeCell ref="CV130:DE130"/>
    <mergeCell ref="AK131:AP131"/>
    <mergeCell ref="AQ131:AX131"/>
    <mergeCell ref="AY131:BF131"/>
    <mergeCell ref="BG131:BN131"/>
    <mergeCell ref="BO131:BV131"/>
    <mergeCell ref="BW131:CD131"/>
    <mergeCell ref="CE131:CM131"/>
    <mergeCell ref="CN131:CU131"/>
    <mergeCell ref="CV131:DE131"/>
    <mergeCell ref="AK132:AP132"/>
    <mergeCell ref="AQ132:AX132"/>
    <mergeCell ref="AY132:BF132"/>
    <mergeCell ref="BG132:BN132"/>
    <mergeCell ref="BO132:BV132"/>
    <mergeCell ref="BW132:CD132"/>
    <mergeCell ref="CE132:CM132"/>
    <mergeCell ref="CN132:CU132"/>
    <mergeCell ref="CV132:DE132"/>
    <mergeCell ref="AK133:AP133"/>
    <mergeCell ref="AQ133:AX133"/>
    <mergeCell ref="AY133:BF133"/>
    <mergeCell ref="BG133:BN133"/>
    <mergeCell ref="BO133:BV133"/>
    <mergeCell ref="BW133:CD133"/>
    <mergeCell ref="CE133:CM133"/>
    <mergeCell ref="CN133:CU133"/>
    <mergeCell ref="CV133:DE133"/>
    <mergeCell ref="AK134:AP134"/>
    <mergeCell ref="AQ134:AX134"/>
    <mergeCell ref="AY134:BF134"/>
    <mergeCell ref="BG134:BN134"/>
    <mergeCell ref="BO134:BV134"/>
    <mergeCell ref="BW134:CD134"/>
    <mergeCell ref="CE134:CM134"/>
    <mergeCell ref="CN134:CU134"/>
    <mergeCell ref="CV134:DE134"/>
    <mergeCell ref="AK135:AP135"/>
    <mergeCell ref="AQ135:AX135"/>
    <mergeCell ref="AY135:BF135"/>
    <mergeCell ref="BG135:BN135"/>
    <mergeCell ref="BO135:BV135"/>
    <mergeCell ref="BW135:CD135"/>
    <mergeCell ref="CE135:CM135"/>
    <mergeCell ref="CN135:CU135"/>
    <mergeCell ref="CV135:DE135"/>
    <mergeCell ref="AK136:AP136"/>
    <mergeCell ref="AQ136:AX136"/>
    <mergeCell ref="AY136:BF136"/>
    <mergeCell ref="BG136:BN136"/>
    <mergeCell ref="BO136:BV136"/>
    <mergeCell ref="BW136:CD136"/>
    <mergeCell ref="CE136:CM136"/>
    <mergeCell ref="CN136:CU136"/>
    <mergeCell ref="CV136:DE136"/>
    <mergeCell ref="AK137:AP137"/>
    <mergeCell ref="AQ137:AX137"/>
    <mergeCell ref="AY137:BF137"/>
    <mergeCell ref="BG137:BN137"/>
    <mergeCell ref="BO137:BV137"/>
    <mergeCell ref="BW137:CD137"/>
    <mergeCell ref="CE137:CM137"/>
    <mergeCell ref="CN137:CU137"/>
    <mergeCell ref="CV137:DE137"/>
    <mergeCell ref="AK138:AP138"/>
    <mergeCell ref="AQ138:AX138"/>
    <mergeCell ref="AY138:BF138"/>
    <mergeCell ref="BG138:BN138"/>
    <mergeCell ref="BO138:BV138"/>
    <mergeCell ref="BW138:CD138"/>
    <mergeCell ref="CE138:CM138"/>
    <mergeCell ref="CN138:CU138"/>
    <mergeCell ref="CV138:DE138"/>
    <mergeCell ref="AK139:AP139"/>
    <mergeCell ref="AQ139:AX139"/>
    <mergeCell ref="AY139:BF139"/>
    <mergeCell ref="BG139:BN139"/>
    <mergeCell ref="BO139:BV139"/>
    <mergeCell ref="BW139:CD139"/>
    <mergeCell ref="CE139:CM139"/>
    <mergeCell ref="CN139:CU139"/>
    <mergeCell ref="CV139:DE139"/>
    <mergeCell ref="AK140:AP140"/>
    <mergeCell ref="AQ140:AX140"/>
    <mergeCell ref="AY140:BF140"/>
    <mergeCell ref="BG140:BN140"/>
    <mergeCell ref="BO140:BV140"/>
    <mergeCell ref="BW140:CD140"/>
    <mergeCell ref="CE140:CM140"/>
    <mergeCell ref="CN140:CU140"/>
    <mergeCell ref="CV140:DE140"/>
    <mergeCell ref="AK141:AP141"/>
    <mergeCell ref="AQ141:AX141"/>
    <mergeCell ref="AY141:BF141"/>
    <mergeCell ref="BG141:BN141"/>
    <mergeCell ref="BO141:BV141"/>
    <mergeCell ref="BW141:CD141"/>
    <mergeCell ref="CE141:CM141"/>
    <mergeCell ref="CN141:CU141"/>
    <mergeCell ref="CV141:DE141"/>
    <mergeCell ref="AK142:AP142"/>
    <mergeCell ref="AQ142:AX142"/>
    <mergeCell ref="AY142:BF142"/>
    <mergeCell ref="BG142:BN142"/>
    <mergeCell ref="BO142:BV142"/>
    <mergeCell ref="BW142:CD142"/>
    <mergeCell ref="CE142:CM142"/>
    <mergeCell ref="CN142:CU142"/>
    <mergeCell ref="CV142:DE142"/>
    <mergeCell ref="AK143:AP143"/>
    <mergeCell ref="AQ143:AX143"/>
    <mergeCell ref="AY143:BF143"/>
    <mergeCell ref="BG143:BN143"/>
    <mergeCell ref="BO143:BV143"/>
    <mergeCell ref="BW143:CD143"/>
    <mergeCell ref="CE143:CM143"/>
    <mergeCell ref="CN143:CU143"/>
    <mergeCell ref="CV143:DE143"/>
    <mergeCell ref="AK144:AP144"/>
    <mergeCell ref="AQ144:AX144"/>
    <mergeCell ref="AY144:BF144"/>
    <mergeCell ref="BG144:BN144"/>
    <mergeCell ref="BO144:BV144"/>
    <mergeCell ref="BW144:CD144"/>
    <mergeCell ref="CE144:CM144"/>
    <mergeCell ref="CN144:CU144"/>
    <mergeCell ref="CV144:DE144"/>
    <mergeCell ref="AK145:AP145"/>
    <mergeCell ref="AQ145:AX145"/>
    <mergeCell ref="AY145:BF145"/>
    <mergeCell ref="BG145:BN145"/>
    <mergeCell ref="BO145:BV145"/>
    <mergeCell ref="BW145:CD145"/>
    <mergeCell ref="CE145:CM145"/>
    <mergeCell ref="CN145:CU145"/>
    <mergeCell ref="CV145:DE145"/>
    <mergeCell ref="AK146:AP146"/>
    <mergeCell ref="AQ146:AX146"/>
    <mergeCell ref="AY146:BF146"/>
    <mergeCell ref="BG146:BN146"/>
    <mergeCell ref="BO146:BV146"/>
    <mergeCell ref="BW146:CD146"/>
    <mergeCell ref="CE146:CM146"/>
    <mergeCell ref="CN146:CU146"/>
    <mergeCell ref="CV146:DE146"/>
    <mergeCell ref="AK147:AP147"/>
    <mergeCell ref="AQ147:AX147"/>
    <mergeCell ref="AY147:BF147"/>
    <mergeCell ref="BG147:BN147"/>
    <mergeCell ref="BO147:BV147"/>
    <mergeCell ref="BW147:CD147"/>
    <mergeCell ref="CE147:CM147"/>
    <mergeCell ref="CN147:CU147"/>
    <mergeCell ref="CV147:DE147"/>
    <mergeCell ref="A151:O151"/>
    <mergeCell ref="P151:AC151"/>
    <mergeCell ref="AD151:AF151"/>
    <mergeCell ref="AG151:AJ151"/>
    <mergeCell ref="AK151:AP151"/>
    <mergeCell ref="AQ151:AX151"/>
    <mergeCell ref="AY151:BF151"/>
    <mergeCell ref="BG151:BN151"/>
    <mergeCell ref="BO151:BV151"/>
    <mergeCell ref="BW151:CD151"/>
    <mergeCell ref="CE151:CM151"/>
    <mergeCell ref="CN151:CU151"/>
    <mergeCell ref="CV151:DE151"/>
    <mergeCell ref="A152:O152"/>
    <mergeCell ref="P152:AC152"/>
    <mergeCell ref="AD152:AF152"/>
    <mergeCell ref="AG152:AJ152"/>
    <mergeCell ref="AK152:AP152"/>
    <mergeCell ref="AQ152:AX152"/>
    <mergeCell ref="AY152:BF152"/>
    <mergeCell ref="BG152:BN152"/>
    <mergeCell ref="BO152:BV152"/>
    <mergeCell ref="BW152:CD152"/>
    <mergeCell ref="CE152:CM152"/>
    <mergeCell ref="CN152:CU152"/>
    <mergeCell ref="CV152:DE152"/>
    <mergeCell ref="A153:O153"/>
    <mergeCell ref="P153:AC153"/>
    <mergeCell ref="AD153:AF153"/>
    <mergeCell ref="AG153:AJ153"/>
    <mergeCell ref="AK153:AP153"/>
    <mergeCell ref="AQ153:AX153"/>
    <mergeCell ref="AY153:BF153"/>
    <mergeCell ref="BG153:BN153"/>
    <mergeCell ref="BO153:BV153"/>
    <mergeCell ref="BW153:CD153"/>
    <mergeCell ref="CE153:CM153"/>
    <mergeCell ref="CN153:CU153"/>
    <mergeCell ref="CV153:DE153"/>
    <mergeCell ref="A154:O154"/>
    <mergeCell ref="P154:AC154"/>
    <mergeCell ref="AD154:AF154"/>
    <mergeCell ref="AG154:AJ154"/>
    <mergeCell ref="AK154:AP154"/>
    <mergeCell ref="AQ154:AX154"/>
    <mergeCell ref="AY154:BF154"/>
    <mergeCell ref="BG154:BN154"/>
    <mergeCell ref="BO154:BV154"/>
    <mergeCell ref="BW154:CD154"/>
    <mergeCell ref="CE154:CM154"/>
    <mergeCell ref="CN154:CU154"/>
    <mergeCell ref="CV154:DE154"/>
    <mergeCell ref="A155:O155"/>
    <mergeCell ref="P155:AC155"/>
    <mergeCell ref="AD155:AF155"/>
    <mergeCell ref="AG155:AJ155"/>
    <mergeCell ref="AK155:AP155"/>
    <mergeCell ref="AQ155:AX155"/>
    <mergeCell ref="AY155:BF155"/>
    <mergeCell ref="BG155:BN155"/>
    <mergeCell ref="BO155:BV155"/>
    <mergeCell ref="BW155:CD155"/>
    <mergeCell ref="CE155:CM155"/>
    <mergeCell ref="CN155:CU155"/>
    <mergeCell ref="CV155:DE155"/>
    <mergeCell ref="A164:O164"/>
    <mergeCell ref="P164:AC164"/>
    <mergeCell ref="AD164:AF164"/>
    <mergeCell ref="AG164:AJ164"/>
    <mergeCell ref="AK164:AP164"/>
    <mergeCell ref="AQ164:AX164"/>
    <mergeCell ref="AY164:BF164"/>
    <mergeCell ref="BG164:BN164"/>
    <mergeCell ref="BO164:BV164"/>
    <mergeCell ref="BW164:CD164"/>
    <mergeCell ref="CE164:CM164"/>
    <mergeCell ref="CN164:CU164"/>
    <mergeCell ref="CV164:DE164"/>
    <mergeCell ref="A156:O156"/>
    <mergeCell ref="P156:AC156"/>
    <mergeCell ref="AD156:AF156"/>
    <mergeCell ref="AG156:AJ156"/>
    <mergeCell ref="AK156:AP156"/>
    <mergeCell ref="AQ156:AX156"/>
    <mergeCell ref="AY156:BF156"/>
    <mergeCell ref="BG156:BN156"/>
    <mergeCell ref="BO156:BV156"/>
    <mergeCell ref="BW156:CD156"/>
    <mergeCell ref="CE156:CM156"/>
    <mergeCell ref="CN156:CU156"/>
    <mergeCell ref="CV156:DE156"/>
    <mergeCell ref="A165:O165"/>
    <mergeCell ref="P165:AC165"/>
    <mergeCell ref="AD165:AF165"/>
    <mergeCell ref="AG165:AJ165"/>
    <mergeCell ref="AK165:AP165"/>
    <mergeCell ref="AQ165:AX165"/>
    <mergeCell ref="AY165:BF165"/>
    <mergeCell ref="BG165:BN165"/>
    <mergeCell ref="BO165:BV165"/>
    <mergeCell ref="BW165:CD165"/>
    <mergeCell ref="CE165:CM165"/>
    <mergeCell ref="CN165:CU165"/>
    <mergeCell ref="CV165:DE165"/>
    <mergeCell ref="A157:O157"/>
    <mergeCell ref="P157:AC157"/>
    <mergeCell ref="AD157:AF157"/>
    <mergeCell ref="AG157:AJ157"/>
    <mergeCell ref="AK157:AP157"/>
    <mergeCell ref="AQ157:AX157"/>
    <mergeCell ref="AY157:BF157"/>
    <mergeCell ref="BG157:BN157"/>
    <mergeCell ref="BO157:BV157"/>
    <mergeCell ref="BW157:CD157"/>
    <mergeCell ref="CE157:CM157"/>
    <mergeCell ref="CN157:CU157"/>
    <mergeCell ref="CV157:DE157"/>
    <mergeCell ref="A158:O158"/>
    <mergeCell ref="P158:AC158"/>
    <mergeCell ref="AD158:AF158"/>
    <mergeCell ref="AG158:AJ158"/>
    <mergeCell ref="AK158:AP158"/>
    <mergeCell ref="AQ158:AX158"/>
    <mergeCell ref="AY158:BF158"/>
    <mergeCell ref="BG158:BN158"/>
    <mergeCell ref="BO158:BV158"/>
    <mergeCell ref="BW158:CD158"/>
    <mergeCell ref="CE158:CM158"/>
    <mergeCell ref="CN158:CU158"/>
    <mergeCell ref="CV158:DE158"/>
    <mergeCell ref="A159:O159"/>
    <mergeCell ref="P159:AC159"/>
    <mergeCell ref="AD159:AF159"/>
    <mergeCell ref="AG159:AJ159"/>
    <mergeCell ref="AK159:AP159"/>
    <mergeCell ref="AQ159:AX159"/>
    <mergeCell ref="AY159:BF159"/>
    <mergeCell ref="BG159:BN159"/>
    <mergeCell ref="BO159:BV159"/>
    <mergeCell ref="BW159:CD159"/>
    <mergeCell ref="CE159:CM159"/>
    <mergeCell ref="CN159:CU159"/>
    <mergeCell ref="CV159:DE159"/>
    <mergeCell ref="A160:O160"/>
    <mergeCell ref="P160:AC160"/>
    <mergeCell ref="AD160:AF160"/>
    <mergeCell ref="AG160:AJ160"/>
    <mergeCell ref="AK160:AP160"/>
    <mergeCell ref="AQ160:AX160"/>
    <mergeCell ref="AY160:BF160"/>
    <mergeCell ref="BG160:BN160"/>
    <mergeCell ref="BO160:BV160"/>
    <mergeCell ref="BW160:CD160"/>
    <mergeCell ref="CE160:CM160"/>
    <mergeCell ref="CN160:CU160"/>
    <mergeCell ref="CV160:DE160"/>
    <mergeCell ref="A161:O161"/>
    <mergeCell ref="P161:AC161"/>
    <mergeCell ref="AD161:AF161"/>
    <mergeCell ref="AG161:AJ161"/>
    <mergeCell ref="AK161:AP161"/>
    <mergeCell ref="AQ161:AX161"/>
    <mergeCell ref="AY161:BF161"/>
    <mergeCell ref="BG161:BN161"/>
    <mergeCell ref="BO161:BV161"/>
    <mergeCell ref="BW161:CD161"/>
    <mergeCell ref="CE161:CM161"/>
    <mergeCell ref="CN161:CU161"/>
    <mergeCell ref="CV161:DE161"/>
    <mergeCell ref="A162:O162"/>
    <mergeCell ref="P162:AC162"/>
    <mergeCell ref="AD162:AF162"/>
    <mergeCell ref="AG162:AJ162"/>
    <mergeCell ref="AK162:AP162"/>
    <mergeCell ref="AQ162:AX162"/>
    <mergeCell ref="AY162:BF162"/>
    <mergeCell ref="BG162:BN162"/>
    <mergeCell ref="BO162:BV162"/>
    <mergeCell ref="BW162:CD162"/>
    <mergeCell ref="CE162:CM162"/>
    <mergeCell ref="CN162:CU162"/>
    <mergeCell ref="CV162:DE162"/>
    <mergeCell ref="A166:O166"/>
    <mergeCell ref="P166:AC166"/>
    <mergeCell ref="AD166:AF166"/>
    <mergeCell ref="AG166:AJ166"/>
    <mergeCell ref="AK166:AP166"/>
    <mergeCell ref="AQ166:AX166"/>
    <mergeCell ref="AY166:BF166"/>
    <mergeCell ref="BG166:BN166"/>
    <mergeCell ref="BO166:BV166"/>
    <mergeCell ref="BW166:CD166"/>
    <mergeCell ref="CE166:CM166"/>
    <mergeCell ref="CN166:CU166"/>
    <mergeCell ref="CV166:DE166"/>
    <mergeCell ref="A163:O163"/>
    <mergeCell ref="P163:AC163"/>
    <mergeCell ref="AD163:AF163"/>
    <mergeCell ref="AG163:AJ163"/>
    <mergeCell ref="AK163:AP163"/>
    <mergeCell ref="AQ163:AX163"/>
    <mergeCell ref="AY163:BF163"/>
    <mergeCell ref="BG163:BN163"/>
    <mergeCell ref="BO163:BV163"/>
    <mergeCell ref="BW163:CD163"/>
    <mergeCell ref="CE163:CM163"/>
    <mergeCell ref="CN163:CU163"/>
    <mergeCell ref="CV163:DE163"/>
    <mergeCell ref="A167:O167"/>
    <mergeCell ref="P167:AC167"/>
    <mergeCell ref="AD167:AF167"/>
    <mergeCell ref="AG167:AJ167"/>
    <mergeCell ref="AK167:AP167"/>
    <mergeCell ref="AQ167:AX167"/>
    <mergeCell ref="AY167:BF167"/>
    <mergeCell ref="BG167:BN167"/>
    <mergeCell ref="BO167:BV167"/>
    <mergeCell ref="BW167:CD167"/>
    <mergeCell ref="CE167:CM167"/>
    <mergeCell ref="CN167:CU167"/>
    <mergeCell ref="CV167:DE167"/>
    <mergeCell ref="A168:O168"/>
    <mergeCell ref="P168:AC168"/>
    <mergeCell ref="AD168:AF168"/>
    <mergeCell ref="AG168:AJ168"/>
    <mergeCell ref="AK168:AP168"/>
    <mergeCell ref="AQ168:AX168"/>
    <mergeCell ref="AY168:BF168"/>
    <mergeCell ref="BG168:BN168"/>
    <mergeCell ref="BO168:BV168"/>
    <mergeCell ref="BW168:CD168"/>
    <mergeCell ref="CE168:CM168"/>
    <mergeCell ref="CN168:CU168"/>
    <mergeCell ref="CV168:DE168"/>
    <mergeCell ref="A169:O169"/>
    <mergeCell ref="P169:AC169"/>
    <mergeCell ref="AD169:AF169"/>
    <mergeCell ref="AG169:AJ169"/>
    <mergeCell ref="AK169:AP169"/>
    <mergeCell ref="AQ169:AX169"/>
    <mergeCell ref="AY169:BF169"/>
    <mergeCell ref="BG169:BN169"/>
    <mergeCell ref="BO169:BV169"/>
    <mergeCell ref="BW169:CD169"/>
    <mergeCell ref="CE169:CM169"/>
    <mergeCell ref="CN169:CU169"/>
    <mergeCell ref="CV169:DE169"/>
    <mergeCell ref="A170:O170"/>
    <mergeCell ref="P170:AC170"/>
    <mergeCell ref="AD170:AF170"/>
    <mergeCell ref="AG170:AJ170"/>
    <mergeCell ref="AK170:AP170"/>
    <mergeCell ref="AQ170:AX170"/>
    <mergeCell ref="AY170:BF170"/>
    <mergeCell ref="BG170:BN170"/>
    <mergeCell ref="BO170:BV170"/>
    <mergeCell ref="BW170:CD170"/>
    <mergeCell ref="CE170:CM170"/>
    <mergeCell ref="CN170:CU170"/>
    <mergeCell ref="CV170:DE170"/>
    <mergeCell ref="A171:O171"/>
    <mergeCell ref="P171:AC171"/>
    <mergeCell ref="AD171:AF171"/>
    <mergeCell ref="AG171:AJ171"/>
    <mergeCell ref="AK171:AP171"/>
    <mergeCell ref="AQ171:AX171"/>
    <mergeCell ref="AY171:BF171"/>
    <mergeCell ref="BG171:BN171"/>
    <mergeCell ref="BO171:BV171"/>
    <mergeCell ref="BW171:CD171"/>
    <mergeCell ref="CE171:CM171"/>
    <mergeCell ref="CN171:CU171"/>
    <mergeCell ref="CV171:DE171"/>
    <mergeCell ref="CV175:DE175"/>
    <mergeCell ref="A172:O172"/>
    <mergeCell ref="P172:AC172"/>
    <mergeCell ref="AD172:AF172"/>
    <mergeCell ref="AG172:AJ172"/>
    <mergeCell ref="AK172:AP172"/>
    <mergeCell ref="AQ172:AX172"/>
    <mergeCell ref="AY172:BF172"/>
    <mergeCell ref="BG172:BN172"/>
    <mergeCell ref="BO172:BV172"/>
    <mergeCell ref="BW172:CD172"/>
    <mergeCell ref="CE172:CM172"/>
    <mergeCell ref="CN172:CU172"/>
    <mergeCell ref="CV172:DE172"/>
    <mergeCell ref="A173:O173"/>
    <mergeCell ref="P173:AC173"/>
    <mergeCell ref="AD173:AF173"/>
    <mergeCell ref="AG173:AJ173"/>
    <mergeCell ref="AK173:AP173"/>
    <mergeCell ref="AQ173:AX173"/>
    <mergeCell ref="AY173:BF173"/>
    <mergeCell ref="BG173:BN173"/>
    <mergeCell ref="BO173:BV173"/>
    <mergeCell ref="BW173:CD173"/>
    <mergeCell ref="CE173:CM173"/>
    <mergeCell ref="CN173:CU173"/>
    <mergeCell ref="CV173:DE173"/>
    <mergeCell ref="AY177:BF177"/>
    <mergeCell ref="BG177:BN177"/>
    <mergeCell ref="BO177:BV177"/>
    <mergeCell ref="BW177:CD177"/>
    <mergeCell ref="CE177:CM177"/>
    <mergeCell ref="CN177:CU177"/>
    <mergeCell ref="CV177:DE177"/>
    <mergeCell ref="A174:O174"/>
    <mergeCell ref="P174:AC174"/>
    <mergeCell ref="AD174:AF174"/>
    <mergeCell ref="AG174:AJ174"/>
    <mergeCell ref="AK174:AP174"/>
    <mergeCell ref="AQ174:AX174"/>
    <mergeCell ref="AY174:BF174"/>
    <mergeCell ref="BG174:BN174"/>
    <mergeCell ref="BO174:BV174"/>
    <mergeCell ref="BW174:CD174"/>
    <mergeCell ref="CE174:CM174"/>
    <mergeCell ref="CN174:CU174"/>
    <mergeCell ref="CV174:DE174"/>
    <mergeCell ref="A175:O175"/>
    <mergeCell ref="P175:AC175"/>
    <mergeCell ref="AD175:AF175"/>
    <mergeCell ref="AG175:AJ175"/>
    <mergeCell ref="AK175:AP175"/>
    <mergeCell ref="AQ175:AX175"/>
    <mergeCell ref="AY175:BF175"/>
    <mergeCell ref="BG175:BN175"/>
    <mergeCell ref="BO175:BV175"/>
    <mergeCell ref="BW175:CD175"/>
    <mergeCell ref="CE175:CM175"/>
    <mergeCell ref="CN175:CU175"/>
    <mergeCell ref="A178:O178"/>
    <mergeCell ref="P178:AC178"/>
    <mergeCell ref="AD178:AF178"/>
    <mergeCell ref="AG178:AJ178"/>
    <mergeCell ref="AK178:AP178"/>
    <mergeCell ref="AQ178:AX178"/>
    <mergeCell ref="AY178:BF178"/>
    <mergeCell ref="BG178:BN178"/>
    <mergeCell ref="BO178:BV178"/>
    <mergeCell ref="BW178:CD178"/>
    <mergeCell ref="CE178:CM178"/>
    <mergeCell ref="CN178:CU178"/>
    <mergeCell ref="CV178:DE178"/>
    <mergeCell ref="A176:O176"/>
    <mergeCell ref="P176:AC176"/>
    <mergeCell ref="AD176:AF176"/>
    <mergeCell ref="AG176:AJ176"/>
    <mergeCell ref="AK176:AP176"/>
    <mergeCell ref="AQ176:AX176"/>
    <mergeCell ref="AY176:BF176"/>
    <mergeCell ref="BG176:BN176"/>
    <mergeCell ref="BO176:BV176"/>
    <mergeCell ref="BW176:CD176"/>
    <mergeCell ref="CE176:CM176"/>
    <mergeCell ref="CN176:CU176"/>
    <mergeCell ref="CV176:DE176"/>
    <mergeCell ref="A177:O177"/>
    <mergeCell ref="P177:AC177"/>
    <mergeCell ref="AD177:AF177"/>
    <mergeCell ref="AG177:AJ177"/>
    <mergeCell ref="AK177:AP177"/>
    <mergeCell ref="AQ177:AX177"/>
    <mergeCell ref="A180:O180"/>
    <mergeCell ref="P180:AC180"/>
    <mergeCell ref="AD180:AF180"/>
    <mergeCell ref="AG180:AJ180"/>
    <mergeCell ref="AK180:AP180"/>
    <mergeCell ref="AQ180:AX180"/>
    <mergeCell ref="AY180:BF180"/>
    <mergeCell ref="BG180:BN180"/>
    <mergeCell ref="BO180:BV180"/>
    <mergeCell ref="BW180:CD180"/>
    <mergeCell ref="CE180:CM180"/>
    <mergeCell ref="CN180:CU180"/>
    <mergeCell ref="CV180:DE180"/>
    <mergeCell ref="A179:O179"/>
    <mergeCell ref="P179:AC179"/>
    <mergeCell ref="AD179:AF179"/>
    <mergeCell ref="AG179:AJ179"/>
    <mergeCell ref="AK179:AP179"/>
    <mergeCell ref="AQ179:AX179"/>
    <mergeCell ref="AY179:BF179"/>
    <mergeCell ref="BG179:BN179"/>
    <mergeCell ref="BO179:BV179"/>
    <mergeCell ref="BW179:CD179"/>
    <mergeCell ref="CE179:CM179"/>
    <mergeCell ref="CN179:CU179"/>
    <mergeCell ref="CV179:DE179"/>
    <mergeCell ref="A181:O181"/>
    <mergeCell ref="P181:AC181"/>
    <mergeCell ref="AD181:AF181"/>
    <mergeCell ref="AG181:AJ181"/>
    <mergeCell ref="AK181:AP181"/>
    <mergeCell ref="AQ181:AX181"/>
    <mergeCell ref="AY181:BF181"/>
    <mergeCell ref="BG181:BN181"/>
    <mergeCell ref="BO181:BV181"/>
    <mergeCell ref="BW181:CD181"/>
    <mergeCell ref="CE181:CM181"/>
    <mergeCell ref="CN181:CU181"/>
    <mergeCell ref="CV181:DE181"/>
    <mergeCell ref="A182:O182"/>
    <mergeCell ref="P182:AC182"/>
    <mergeCell ref="AD182:AF182"/>
    <mergeCell ref="AG182:AJ182"/>
    <mergeCell ref="AK182:AP182"/>
    <mergeCell ref="AQ182:AX182"/>
    <mergeCell ref="AY182:BF182"/>
    <mergeCell ref="BG182:BN182"/>
    <mergeCell ref="BO182:BV182"/>
    <mergeCell ref="BW182:CD182"/>
    <mergeCell ref="CE182:CM182"/>
    <mergeCell ref="CN182:CU182"/>
    <mergeCell ref="CV182:DE182"/>
    <mergeCell ref="A183:O183"/>
    <mergeCell ref="P183:AC183"/>
    <mergeCell ref="AD183:AF183"/>
    <mergeCell ref="AG183:AJ183"/>
    <mergeCell ref="AK183:AP183"/>
    <mergeCell ref="AQ183:AX183"/>
    <mergeCell ref="AY183:BF183"/>
    <mergeCell ref="BG183:BN183"/>
    <mergeCell ref="BO183:BV183"/>
    <mergeCell ref="BW183:CD183"/>
    <mergeCell ref="CE183:CM183"/>
    <mergeCell ref="CN183:CU183"/>
    <mergeCell ref="CV183:DE183"/>
    <mergeCell ref="A184:O184"/>
    <mergeCell ref="P184:AC184"/>
    <mergeCell ref="AD184:AF184"/>
    <mergeCell ref="AG184:AJ184"/>
    <mergeCell ref="AK184:AP184"/>
    <mergeCell ref="AQ184:AX184"/>
    <mergeCell ref="AY184:BF184"/>
    <mergeCell ref="BG184:BN184"/>
    <mergeCell ref="BO184:BV184"/>
    <mergeCell ref="BW184:CD184"/>
    <mergeCell ref="CE184:CM184"/>
    <mergeCell ref="CN184:CU184"/>
    <mergeCell ref="CV184:DE184"/>
    <mergeCell ref="A185:O185"/>
    <mergeCell ref="P185:AC185"/>
    <mergeCell ref="AD185:AF185"/>
    <mergeCell ref="AG185:AJ185"/>
    <mergeCell ref="AK185:AP185"/>
    <mergeCell ref="AQ185:AX185"/>
    <mergeCell ref="AY185:BF185"/>
    <mergeCell ref="BG185:BN185"/>
    <mergeCell ref="BO185:BV185"/>
    <mergeCell ref="BW185:CD185"/>
    <mergeCell ref="CE185:CM185"/>
    <mergeCell ref="CN185:CU185"/>
    <mergeCell ref="CV185:DE185"/>
    <mergeCell ref="A186:O186"/>
    <mergeCell ref="P186:AC186"/>
    <mergeCell ref="AD186:AF186"/>
    <mergeCell ref="AG186:AJ186"/>
    <mergeCell ref="AK186:AP186"/>
    <mergeCell ref="AQ186:AX186"/>
    <mergeCell ref="AY186:BF186"/>
    <mergeCell ref="BG186:BN186"/>
    <mergeCell ref="BO186:BV186"/>
    <mergeCell ref="BW186:CD186"/>
    <mergeCell ref="CE186:CM186"/>
    <mergeCell ref="CN186:CU186"/>
    <mergeCell ref="CV186:DE186"/>
    <mergeCell ref="A187:O187"/>
    <mergeCell ref="P187:AC187"/>
    <mergeCell ref="AD187:AF187"/>
    <mergeCell ref="AG187:AJ187"/>
    <mergeCell ref="AK187:AP187"/>
    <mergeCell ref="AQ187:AX187"/>
    <mergeCell ref="AY187:BF187"/>
    <mergeCell ref="BG187:BN187"/>
    <mergeCell ref="BO187:BV187"/>
    <mergeCell ref="BW187:CD187"/>
    <mergeCell ref="CE187:CM187"/>
    <mergeCell ref="CN187:CU187"/>
    <mergeCell ref="CV187:DE187"/>
    <mergeCell ref="A188:O188"/>
    <mergeCell ref="P188:AC188"/>
    <mergeCell ref="AD188:AF188"/>
    <mergeCell ref="AG188:AJ188"/>
    <mergeCell ref="AK188:AP188"/>
    <mergeCell ref="AQ188:AX188"/>
    <mergeCell ref="AY188:BF188"/>
    <mergeCell ref="BG188:BN188"/>
    <mergeCell ref="BO188:BV188"/>
    <mergeCell ref="BW188:CD188"/>
    <mergeCell ref="CE188:CM188"/>
    <mergeCell ref="CN188:CU188"/>
    <mergeCell ref="CV188:DE188"/>
    <mergeCell ref="A189:O189"/>
    <mergeCell ref="P189:AC189"/>
    <mergeCell ref="AD189:AF189"/>
    <mergeCell ref="AG189:AJ189"/>
    <mergeCell ref="AK189:AP189"/>
    <mergeCell ref="AQ189:AX189"/>
    <mergeCell ref="AY189:BF189"/>
    <mergeCell ref="BG189:BN189"/>
    <mergeCell ref="BO189:BV189"/>
    <mergeCell ref="BW189:CD189"/>
    <mergeCell ref="CE189:CM189"/>
    <mergeCell ref="CN189:CU189"/>
    <mergeCell ref="CV189:DE189"/>
    <mergeCell ref="A190:O190"/>
    <mergeCell ref="P190:AC190"/>
    <mergeCell ref="AD190:AF190"/>
    <mergeCell ref="AG190:AJ190"/>
    <mergeCell ref="AK190:AP190"/>
    <mergeCell ref="AQ190:AX190"/>
    <mergeCell ref="AY190:BF190"/>
    <mergeCell ref="BG190:BN190"/>
    <mergeCell ref="BO190:BV190"/>
    <mergeCell ref="BW190:CD190"/>
    <mergeCell ref="CE190:CM190"/>
    <mergeCell ref="CN190:CU190"/>
    <mergeCell ref="CV190:DE190"/>
    <mergeCell ref="A191:O191"/>
    <mergeCell ref="P191:AC191"/>
    <mergeCell ref="AD191:AF191"/>
    <mergeCell ref="AG191:AJ191"/>
    <mergeCell ref="AK191:AP191"/>
    <mergeCell ref="AQ191:AX191"/>
    <mergeCell ref="AY191:BF191"/>
    <mergeCell ref="BG191:BN191"/>
    <mergeCell ref="BO191:BV191"/>
    <mergeCell ref="BW191:CD191"/>
    <mergeCell ref="CE191:CM191"/>
    <mergeCell ref="CN191:CU191"/>
    <mergeCell ref="CV191:DE191"/>
    <mergeCell ref="A192:O192"/>
    <mergeCell ref="P192:AC192"/>
    <mergeCell ref="AD192:AF192"/>
    <mergeCell ref="AG192:AJ192"/>
    <mergeCell ref="AK192:AP192"/>
    <mergeCell ref="AQ192:AX192"/>
    <mergeCell ref="AY192:BF192"/>
    <mergeCell ref="BG192:BN192"/>
    <mergeCell ref="BO192:BV192"/>
    <mergeCell ref="BW192:CD192"/>
    <mergeCell ref="CE192:CM192"/>
    <mergeCell ref="CN192:CU192"/>
    <mergeCell ref="CV192:DE192"/>
    <mergeCell ref="A193:O193"/>
    <mergeCell ref="P193:AC193"/>
    <mergeCell ref="AD193:AF193"/>
    <mergeCell ref="AG193:AJ193"/>
    <mergeCell ref="AK193:AP193"/>
    <mergeCell ref="AQ193:AX193"/>
    <mergeCell ref="AY193:BF193"/>
    <mergeCell ref="BG193:BN193"/>
    <mergeCell ref="BO193:BV193"/>
    <mergeCell ref="BW193:CD193"/>
    <mergeCell ref="CE193:CM193"/>
    <mergeCell ref="CN193:CU193"/>
    <mergeCell ref="CV193:DE193"/>
    <mergeCell ref="A194:O194"/>
    <mergeCell ref="P194:AC194"/>
    <mergeCell ref="AD194:AF194"/>
    <mergeCell ref="AG194:AJ194"/>
    <mergeCell ref="AK194:AP194"/>
    <mergeCell ref="AQ194:AX194"/>
    <mergeCell ref="AY194:BF194"/>
    <mergeCell ref="BG194:BN194"/>
    <mergeCell ref="BO194:BV194"/>
    <mergeCell ref="BW194:CD194"/>
    <mergeCell ref="CE194:CM194"/>
    <mergeCell ref="CN194:CU194"/>
    <mergeCell ref="CV194:DE194"/>
    <mergeCell ref="A195:O195"/>
    <mergeCell ref="P195:AC195"/>
    <mergeCell ref="AD195:AF195"/>
    <mergeCell ref="AG195:AJ195"/>
    <mergeCell ref="AK195:AP195"/>
    <mergeCell ref="AQ195:AX195"/>
    <mergeCell ref="AY195:BF195"/>
    <mergeCell ref="BG195:BN195"/>
    <mergeCell ref="BO195:BV195"/>
    <mergeCell ref="BW195:CD195"/>
    <mergeCell ref="CE195:CM195"/>
    <mergeCell ref="CN195:CU195"/>
    <mergeCell ref="CV195:DE195"/>
    <mergeCell ref="A196:O196"/>
    <mergeCell ref="P196:AC196"/>
    <mergeCell ref="AD196:AF196"/>
    <mergeCell ref="AG196:AJ196"/>
    <mergeCell ref="AK196:AP196"/>
    <mergeCell ref="AQ196:AX196"/>
    <mergeCell ref="AY196:BF196"/>
    <mergeCell ref="BG196:BN196"/>
    <mergeCell ref="BO196:BV196"/>
    <mergeCell ref="BW196:CD196"/>
    <mergeCell ref="CE196:CM196"/>
    <mergeCell ref="CN196:CU196"/>
    <mergeCell ref="CV196:DE196"/>
    <mergeCell ref="A197:O197"/>
    <mergeCell ref="P197:AC197"/>
    <mergeCell ref="AD197:AF197"/>
    <mergeCell ref="AG197:AJ197"/>
    <mergeCell ref="AK197:AP197"/>
    <mergeCell ref="AQ197:AX197"/>
    <mergeCell ref="AY197:BF197"/>
    <mergeCell ref="BG197:BN197"/>
    <mergeCell ref="BO197:BV197"/>
    <mergeCell ref="BW197:CD197"/>
    <mergeCell ref="CE197:CM197"/>
    <mergeCell ref="CN197:CU197"/>
    <mergeCell ref="CV197:DE197"/>
    <mergeCell ref="A198:O198"/>
    <mergeCell ref="P198:AC198"/>
    <mergeCell ref="AD198:AF198"/>
    <mergeCell ref="AG198:AJ198"/>
    <mergeCell ref="AK198:AP198"/>
    <mergeCell ref="AQ198:AX198"/>
    <mergeCell ref="AY198:BF198"/>
    <mergeCell ref="BG198:BN198"/>
    <mergeCell ref="BO198:BV198"/>
    <mergeCell ref="BW198:CD198"/>
    <mergeCell ref="CE198:CM198"/>
    <mergeCell ref="CN198:CU198"/>
    <mergeCell ref="CV198:DE198"/>
    <mergeCell ref="A199:O199"/>
    <mergeCell ref="P199:AC199"/>
    <mergeCell ref="AD199:AF199"/>
    <mergeCell ref="AG199:AJ199"/>
    <mergeCell ref="AK199:AP199"/>
    <mergeCell ref="AQ199:AX199"/>
    <mergeCell ref="AY199:BF199"/>
    <mergeCell ref="BG199:BN199"/>
    <mergeCell ref="BO199:BV199"/>
    <mergeCell ref="BW199:CD199"/>
    <mergeCell ref="CE199:CM199"/>
    <mergeCell ref="CN199:CU199"/>
    <mergeCell ref="CV199:DE199"/>
    <mergeCell ref="A200:O200"/>
    <mergeCell ref="P200:AC200"/>
    <mergeCell ref="AD200:AF200"/>
    <mergeCell ref="AG200:AJ200"/>
    <mergeCell ref="AK200:AP200"/>
    <mergeCell ref="AQ200:AX200"/>
    <mergeCell ref="AY200:BF200"/>
    <mergeCell ref="BG200:BN200"/>
    <mergeCell ref="BO200:BV200"/>
    <mergeCell ref="BW200:CD200"/>
    <mergeCell ref="CE200:CM200"/>
    <mergeCell ref="CN200:CU200"/>
    <mergeCell ref="CV200:DE200"/>
    <mergeCell ref="BG202:BN202"/>
    <mergeCell ref="A202:O202"/>
    <mergeCell ref="P202:AC202"/>
    <mergeCell ref="AD202:AF202"/>
    <mergeCell ref="AG202:AJ202"/>
    <mergeCell ref="AK202:AP202"/>
    <mergeCell ref="AQ202:AX202"/>
    <mergeCell ref="AY202:BF202"/>
    <mergeCell ref="BO202:BV202"/>
    <mergeCell ref="BW202:CD202"/>
    <mergeCell ref="CE202:CM202"/>
    <mergeCell ref="CN202:CU202"/>
    <mergeCell ref="CV202:DE202"/>
    <mergeCell ref="BG201:BN201"/>
    <mergeCell ref="A201:O201"/>
    <mergeCell ref="P201:AC201"/>
    <mergeCell ref="AD201:AF201"/>
    <mergeCell ref="AG201:AJ201"/>
    <mergeCell ref="AK201:AP201"/>
    <mergeCell ref="AQ201:AX201"/>
    <mergeCell ref="AY201:BF201"/>
    <mergeCell ref="BO201:BV201"/>
    <mergeCell ref="BW201:CD201"/>
    <mergeCell ref="CE201:CM201"/>
    <mergeCell ref="CN201:CU201"/>
    <mergeCell ref="CV201:DE201"/>
    <mergeCell ref="CV206:DE206"/>
    <mergeCell ref="A203:O203"/>
    <mergeCell ref="P203:AC203"/>
    <mergeCell ref="AD203:AF203"/>
    <mergeCell ref="AG203:AJ203"/>
    <mergeCell ref="AK203:AP203"/>
    <mergeCell ref="AQ203:AX203"/>
    <mergeCell ref="AY203:BF203"/>
    <mergeCell ref="BG203:BN203"/>
    <mergeCell ref="BO203:BV203"/>
    <mergeCell ref="BW203:CD203"/>
    <mergeCell ref="CE203:CM203"/>
    <mergeCell ref="CN203:CU203"/>
    <mergeCell ref="CV203:DE203"/>
    <mergeCell ref="A204:O204"/>
    <mergeCell ref="P204:AC204"/>
    <mergeCell ref="AD204:AF204"/>
    <mergeCell ref="AG204:AJ204"/>
    <mergeCell ref="AK204:AP204"/>
    <mergeCell ref="AQ204:AX204"/>
    <mergeCell ref="AY204:BF204"/>
    <mergeCell ref="BG204:BN204"/>
    <mergeCell ref="BO204:BV204"/>
    <mergeCell ref="BW204:CD204"/>
    <mergeCell ref="CE204:CM204"/>
    <mergeCell ref="CN204:CU204"/>
    <mergeCell ref="CV204:DE204"/>
    <mergeCell ref="AY208:BF208"/>
    <mergeCell ref="BG208:BN208"/>
    <mergeCell ref="BO208:BV208"/>
    <mergeCell ref="BW208:CD208"/>
    <mergeCell ref="CE208:CM208"/>
    <mergeCell ref="CN208:CU208"/>
    <mergeCell ref="CV208:DE208"/>
    <mergeCell ref="A205:O205"/>
    <mergeCell ref="P205:AC205"/>
    <mergeCell ref="AD205:AF205"/>
    <mergeCell ref="AG205:AJ205"/>
    <mergeCell ref="AK205:AP205"/>
    <mergeCell ref="AQ205:AX205"/>
    <mergeCell ref="AY205:BF205"/>
    <mergeCell ref="BG205:BN205"/>
    <mergeCell ref="BO205:BV205"/>
    <mergeCell ref="BW205:CD205"/>
    <mergeCell ref="CE205:CM205"/>
    <mergeCell ref="CN205:CU205"/>
    <mergeCell ref="CV205:DE205"/>
    <mergeCell ref="A206:O206"/>
    <mergeCell ref="P206:AC206"/>
    <mergeCell ref="AD206:AF206"/>
    <mergeCell ref="AG206:AJ206"/>
    <mergeCell ref="AK206:AP206"/>
    <mergeCell ref="AQ206:AX206"/>
    <mergeCell ref="AY206:BF206"/>
    <mergeCell ref="BG206:BN206"/>
    <mergeCell ref="BO206:BV206"/>
    <mergeCell ref="BW206:CD206"/>
    <mergeCell ref="CE206:CM206"/>
    <mergeCell ref="CN206:CU206"/>
    <mergeCell ref="A209:O209"/>
    <mergeCell ref="P209:AC209"/>
    <mergeCell ref="AD209:AF209"/>
    <mergeCell ref="AG209:AJ209"/>
    <mergeCell ref="AK209:AP209"/>
    <mergeCell ref="AQ209:AX209"/>
    <mergeCell ref="AY209:BF209"/>
    <mergeCell ref="BG209:BN209"/>
    <mergeCell ref="BO209:BV209"/>
    <mergeCell ref="BW209:CD209"/>
    <mergeCell ref="CE209:CM209"/>
    <mergeCell ref="CN209:CU209"/>
    <mergeCell ref="CV209:DE209"/>
    <mergeCell ref="A207:O207"/>
    <mergeCell ref="P207:AC207"/>
    <mergeCell ref="AD207:AF207"/>
    <mergeCell ref="AG207:AJ207"/>
    <mergeCell ref="AK207:AP207"/>
    <mergeCell ref="AQ207:AX207"/>
    <mergeCell ref="AY207:BF207"/>
    <mergeCell ref="BG207:BN207"/>
    <mergeCell ref="BO207:BV207"/>
    <mergeCell ref="BW207:CD207"/>
    <mergeCell ref="CE207:CM207"/>
    <mergeCell ref="CN207:CU207"/>
    <mergeCell ref="CV207:DE207"/>
    <mergeCell ref="A208:O208"/>
    <mergeCell ref="P208:AC208"/>
    <mergeCell ref="AD208:AF208"/>
    <mergeCell ref="AG208:AJ208"/>
    <mergeCell ref="AK208:AP208"/>
    <mergeCell ref="AQ208:AX208"/>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zoomScale="110" zoomScaleNormal="110" workbookViewId="0">
      <selection activeCell="A5" sqref="A5"/>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621" t="s">
        <v>836</v>
      </c>
      <c r="B1" s="622"/>
      <c r="C1" s="622"/>
      <c r="D1" s="622"/>
      <c r="E1" s="623"/>
    </row>
    <row r="2" spans="1:5" x14ac:dyDescent="0.25">
      <c r="A2" s="158" t="s">
        <v>2</v>
      </c>
      <c r="B2" s="159" t="s">
        <v>561</v>
      </c>
      <c r="C2" s="159" t="s">
        <v>562</v>
      </c>
      <c r="D2" s="160" t="s">
        <v>27</v>
      </c>
      <c r="E2" s="161" t="s">
        <v>563</v>
      </c>
    </row>
    <row r="3" spans="1:5" ht="60" x14ac:dyDescent="0.25">
      <c r="A3" s="162">
        <v>1</v>
      </c>
      <c r="B3" s="30">
        <v>0</v>
      </c>
      <c r="C3" s="26">
        <v>0</v>
      </c>
      <c r="D3" s="28" t="s">
        <v>572</v>
      </c>
      <c r="E3" s="163" t="s">
        <v>1126</v>
      </c>
    </row>
    <row r="4" spans="1:5" ht="30" x14ac:dyDescent="0.25">
      <c r="A4" s="162">
        <v>1</v>
      </c>
      <c r="B4" s="30">
        <v>1</v>
      </c>
      <c r="C4" s="26">
        <v>0</v>
      </c>
      <c r="D4" s="27" t="s">
        <v>573</v>
      </c>
      <c r="E4" s="164" t="s">
        <v>574</v>
      </c>
    </row>
    <row r="5" spans="1:5" ht="30" x14ac:dyDescent="0.25">
      <c r="A5" s="162">
        <v>1</v>
      </c>
      <c r="B5" s="30">
        <v>1</v>
      </c>
      <c r="C5" s="26">
        <v>1</v>
      </c>
      <c r="D5" s="27" t="s">
        <v>575</v>
      </c>
      <c r="E5" s="164" t="s">
        <v>576</v>
      </c>
    </row>
    <row r="6" spans="1:5" x14ac:dyDescent="0.25">
      <c r="A6" s="162">
        <v>1</v>
      </c>
      <c r="B6" s="30">
        <v>1</v>
      </c>
      <c r="C6" s="26">
        <v>2</v>
      </c>
      <c r="D6" s="27" t="s">
        <v>577</v>
      </c>
      <c r="E6" s="164" t="s">
        <v>578</v>
      </c>
    </row>
    <row r="7" spans="1:5" ht="120" x14ac:dyDescent="0.25">
      <c r="A7" s="162">
        <v>1</v>
      </c>
      <c r="B7" s="30">
        <v>2</v>
      </c>
      <c r="C7" s="26">
        <v>0</v>
      </c>
      <c r="D7" s="27" t="s">
        <v>579</v>
      </c>
      <c r="E7" s="164" t="s">
        <v>580</v>
      </c>
    </row>
    <row r="8" spans="1:5" ht="30" x14ac:dyDescent="0.25">
      <c r="A8" s="162">
        <v>1</v>
      </c>
      <c r="B8" s="30">
        <v>2</v>
      </c>
      <c r="C8" s="26">
        <v>1</v>
      </c>
      <c r="D8" s="27" t="s">
        <v>581</v>
      </c>
      <c r="E8" s="164" t="s">
        <v>582</v>
      </c>
    </row>
    <row r="9" spans="1:5" x14ac:dyDescent="0.25">
      <c r="A9" s="162">
        <v>1</v>
      </c>
      <c r="B9" s="30">
        <v>2</v>
      </c>
      <c r="C9" s="26">
        <v>2</v>
      </c>
      <c r="D9" s="27" t="s">
        <v>583</v>
      </c>
      <c r="E9" s="164" t="s">
        <v>584</v>
      </c>
    </row>
    <row r="10" spans="1:5" ht="45" x14ac:dyDescent="0.25">
      <c r="A10" s="162">
        <v>1</v>
      </c>
      <c r="B10" s="30">
        <v>2</v>
      </c>
      <c r="C10" s="26">
        <v>3</v>
      </c>
      <c r="D10" s="27" t="s">
        <v>585</v>
      </c>
      <c r="E10" s="164" t="s">
        <v>586</v>
      </c>
    </row>
    <row r="11" spans="1:5" ht="45" x14ac:dyDescent="0.25">
      <c r="A11" s="162">
        <v>1</v>
      </c>
      <c r="B11" s="30">
        <v>2</v>
      </c>
      <c r="C11" s="26">
        <v>4</v>
      </c>
      <c r="D11" s="27" t="s">
        <v>587</v>
      </c>
      <c r="E11" s="164" t="s">
        <v>588</v>
      </c>
    </row>
    <row r="12" spans="1:5" ht="30" x14ac:dyDescent="0.25">
      <c r="A12" s="162">
        <v>1</v>
      </c>
      <c r="B12" s="30">
        <v>3</v>
      </c>
      <c r="C12" s="26">
        <v>0</v>
      </c>
      <c r="D12" s="165" t="s">
        <v>589</v>
      </c>
      <c r="E12" s="164" t="s">
        <v>590</v>
      </c>
    </row>
    <row r="13" spans="1:5" ht="30" x14ac:dyDescent="0.25">
      <c r="A13" s="162">
        <v>1</v>
      </c>
      <c r="B13" s="30">
        <v>3</v>
      </c>
      <c r="C13" s="26">
        <v>1</v>
      </c>
      <c r="D13" s="166" t="s">
        <v>591</v>
      </c>
      <c r="E13" s="164" t="s">
        <v>592</v>
      </c>
    </row>
    <row r="14" spans="1:5" ht="30" x14ac:dyDescent="0.25">
      <c r="A14" s="162">
        <v>1</v>
      </c>
      <c r="B14" s="30">
        <v>3</v>
      </c>
      <c r="C14" s="26">
        <v>2</v>
      </c>
      <c r="D14" s="166" t="s">
        <v>593</v>
      </c>
      <c r="E14" s="164" t="s">
        <v>594</v>
      </c>
    </row>
    <row r="15" spans="1:5" ht="25.5" x14ac:dyDescent="0.25">
      <c r="A15" s="162">
        <v>1</v>
      </c>
      <c r="B15" s="30">
        <v>3</v>
      </c>
      <c r="C15" s="26">
        <v>3</v>
      </c>
      <c r="D15" s="166" t="s">
        <v>595</v>
      </c>
      <c r="E15" s="164" t="s">
        <v>596</v>
      </c>
    </row>
    <row r="16" spans="1:5" x14ac:dyDescent="0.25">
      <c r="A16" s="162">
        <v>1</v>
      </c>
      <c r="B16" s="30">
        <v>3</v>
      </c>
      <c r="C16" s="26">
        <v>4</v>
      </c>
      <c r="D16" s="166" t="s">
        <v>597</v>
      </c>
      <c r="E16" s="164" t="s">
        <v>598</v>
      </c>
    </row>
    <row r="17" spans="1:5" ht="30" x14ac:dyDescent="0.25">
      <c r="A17" s="162">
        <v>1</v>
      </c>
      <c r="B17" s="30">
        <v>3</v>
      </c>
      <c r="C17" s="26">
        <v>5</v>
      </c>
      <c r="D17" s="166" t="s">
        <v>599</v>
      </c>
      <c r="E17" s="164" t="s">
        <v>600</v>
      </c>
    </row>
    <row r="18" spans="1:5" ht="30" x14ac:dyDescent="0.25">
      <c r="A18" s="162">
        <v>1</v>
      </c>
      <c r="B18" s="30">
        <v>3</v>
      </c>
      <c r="C18" s="26">
        <v>6</v>
      </c>
      <c r="D18" s="166" t="s">
        <v>601</v>
      </c>
      <c r="E18" s="164" t="s">
        <v>602</v>
      </c>
    </row>
    <row r="19" spans="1:5" x14ac:dyDescent="0.25">
      <c r="A19" s="162">
        <v>1</v>
      </c>
      <c r="B19" s="30">
        <v>3</v>
      </c>
      <c r="C19" s="26">
        <v>7</v>
      </c>
      <c r="D19" s="166" t="s">
        <v>603</v>
      </c>
      <c r="E19" s="164" t="s">
        <v>604</v>
      </c>
    </row>
    <row r="20" spans="1:5" x14ac:dyDescent="0.25">
      <c r="A20" s="162">
        <v>1</v>
      </c>
      <c r="B20" s="30">
        <v>3</v>
      </c>
      <c r="C20" s="26">
        <v>8</v>
      </c>
      <c r="D20" s="166" t="s">
        <v>605</v>
      </c>
      <c r="E20" s="164" t="s">
        <v>606</v>
      </c>
    </row>
    <row r="21" spans="1:5" ht="30" x14ac:dyDescent="0.25">
      <c r="A21" s="162">
        <v>1</v>
      </c>
      <c r="B21" s="30">
        <v>3</v>
      </c>
      <c r="C21" s="26">
        <v>9</v>
      </c>
      <c r="D21" s="166" t="s">
        <v>120</v>
      </c>
      <c r="E21" s="164" t="s">
        <v>607</v>
      </c>
    </row>
    <row r="22" spans="1:5" ht="30" x14ac:dyDescent="0.25">
      <c r="A22" s="162">
        <v>1</v>
      </c>
      <c r="B22" s="30">
        <v>4</v>
      </c>
      <c r="C22" s="26">
        <v>0</v>
      </c>
      <c r="D22" s="27" t="s">
        <v>608</v>
      </c>
      <c r="E22" s="164" t="s">
        <v>609</v>
      </c>
    </row>
    <row r="23" spans="1:5" ht="30" x14ac:dyDescent="0.25">
      <c r="A23" s="162">
        <v>1</v>
      </c>
      <c r="B23" s="30">
        <v>4</v>
      </c>
      <c r="C23" s="26">
        <v>1</v>
      </c>
      <c r="D23" s="27" t="s">
        <v>610</v>
      </c>
      <c r="E23" s="164" t="s">
        <v>611</v>
      </c>
    </row>
    <row r="24" spans="1:5" ht="30" x14ac:dyDescent="0.25">
      <c r="A24" s="162">
        <v>1</v>
      </c>
      <c r="B24" s="30">
        <v>5</v>
      </c>
      <c r="C24" s="26">
        <v>0</v>
      </c>
      <c r="D24" s="27" t="s">
        <v>612</v>
      </c>
      <c r="E24" s="164" t="s">
        <v>613</v>
      </c>
    </row>
    <row r="25" spans="1:5" ht="45" x14ac:dyDescent="0.25">
      <c r="A25" s="162">
        <v>1</v>
      </c>
      <c r="B25" s="30">
        <v>5</v>
      </c>
      <c r="C25" s="26">
        <v>1</v>
      </c>
      <c r="D25" s="27" t="s">
        <v>614</v>
      </c>
      <c r="E25" s="164" t="s">
        <v>615</v>
      </c>
    </row>
    <row r="26" spans="1:5" ht="60" x14ac:dyDescent="0.25">
      <c r="A26" s="162">
        <v>1</v>
      </c>
      <c r="B26" s="30">
        <v>5</v>
      </c>
      <c r="C26" s="26">
        <v>2</v>
      </c>
      <c r="D26" s="27" t="s">
        <v>616</v>
      </c>
      <c r="E26" s="164" t="s">
        <v>617</v>
      </c>
    </row>
    <row r="27" spans="1:5" ht="30" x14ac:dyDescent="0.25">
      <c r="A27" s="162">
        <v>1</v>
      </c>
      <c r="B27" s="30">
        <v>6</v>
      </c>
      <c r="C27" s="26">
        <v>0</v>
      </c>
      <c r="D27" s="27" t="s">
        <v>618</v>
      </c>
      <c r="E27" s="164" t="s">
        <v>619</v>
      </c>
    </row>
    <row r="28" spans="1:5" x14ac:dyDescent="0.25">
      <c r="A28" s="162">
        <v>1</v>
      </c>
      <c r="B28" s="30">
        <v>6</v>
      </c>
      <c r="C28" s="26">
        <v>1</v>
      </c>
      <c r="D28" s="27" t="s">
        <v>620</v>
      </c>
      <c r="E28" s="164" t="s">
        <v>621</v>
      </c>
    </row>
    <row r="29" spans="1:5" x14ac:dyDescent="0.25">
      <c r="A29" s="162">
        <v>1</v>
      </c>
      <c r="B29" s="30">
        <v>6</v>
      </c>
      <c r="C29" s="26">
        <v>2</v>
      </c>
      <c r="D29" s="27" t="s">
        <v>622</v>
      </c>
      <c r="E29" s="164" t="s">
        <v>623</v>
      </c>
    </row>
    <row r="30" spans="1:5" ht="38.25" x14ac:dyDescent="0.25">
      <c r="A30" s="162">
        <v>1</v>
      </c>
      <c r="B30" s="30">
        <v>6</v>
      </c>
      <c r="C30" s="26">
        <v>3</v>
      </c>
      <c r="D30" s="27" t="s">
        <v>624</v>
      </c>
      <c r="E30" s="164" t="s">
        <v>625</v>
      </c>
    </row>
    <row r="31" spans="1:5" ht="75" x14ac:dyDescent="0.25">
      <c r="A31" s="162">
        <v>1</v>
      </c>
      <c r="B31" s="30">
        <v>7</v>
      </c>
      <c r="C31" s="26">
        <v>0</v>
      </c>
      <c r="D31" s="27" t="s">
        <v>626</v>
      </c>
      <c r="E31" s="164" t="s">
        <v>627</v>
      </c>
    </row>
    <row r="32" spans="1:5" ht="30" x14ac:dyDescent="0.25">
      <c r="A32" s="162">
        <v>1</v>
      </c>
      <c r="B32" s="30">
        <v>7</v>
      </c>
      <c r="C32" s="26">
        <v>1</v>
      </c>
      <c r="D32" s="27" t="s">
        <v>628</v>
      </c>
      <c r="E32" s="164" t="s">
        <v>629</v>
      </c>
    </row>
    <row r="33" spans="1:5" ht="30" x14ac:dyDescent="0.25">
      <c r="A33" s="162">
        <v>1</v>
      </c>
      <c r="B33" s="30">
        <v>7</v>
      </c>
      <c r="C33" s="26">
        <v>2</v>
      </c>
      <c r="D33" s="27" t="s">
        <v>630</v>
      </c>
      <c r="E33" s="164" t="s">
        <v>631</v>
      </c>
    </row>
    <row r="34" spans="1:5" ht="30" x14ac:dyDescent="0.25">
      <c r="A34" s="162">
        <v>1</v>
      </c>
      <c r="B34" s="30">
        <v>7</v>
      </c>
      <c r="C34" s="26">
        <v>3</v>
      </c>
      <c r="D34" s="27" t="s">
        <v>632</v>
      </c>
      <c r="E34" s="164" t="s">
        <v>633</v>
      </c>
    </row>
    <row r="35" spans="1:5" ht="25.5" x14ac:dyDescent="0.25">
      <c r="A35" s="162">
        <v>1</v>
      </c>
      <c r="B35" s="30">
        <v>7</v>
      </c>
      <c r="C35" s="26">
        <v>4</v>
      </c>
      <c r="D35" s="27" t="s">
        <v>634</v>
      </c>
      <c r="E35" s="164" t="s">
        <v>635</v>
      </c>
    </row>
    <row r="36" spans="1:5" ht="71.25" customHeight="1" x14ac:dyDescent="0.25">
      <c r="A36" s="162">
        <v>1</v>
      </c>
      <c r="B36" s="30">
        <v>8</v>
      </c>
      <c r="C36" s="26">
        <v>0</v>
      </c>
      <c r="D36" s="27" t="s">
        <v>316</v>
      </c>
      <c r="E36" s="164" t="s">
        <v>636</v>
      </c>
    </row>
    <row r="37" spans="1:5" ht="60" x14ac:dyDescent="0.25">
      <c r="A37" s="162">
        <v>1</v>
      </c>
      <c r="B37" s="30">
        <v>8</v>
      </c>
      <c r="C37" s="26">
        <v>1</v>
      </c>
      <c r="D37" s="27" t="s">
        <v>864</v>
      </c>
      <c r="E37" s="164" t="s">
        <v>637</v>
      </c>
    </row>
    <row r="38" spans="1:5" x14ac:dyDescent="0.25">
      <c r="A38" s="162">
        <v>1</v>
      </c>
      <c r="B38" s="30">
        <v>8</v>
      </c>
      <c r="C38" s="26">
        <v>2</v>
      </c>
      <c r="D38" s="27" t="s">
        <v>638</v>
      </c>
      <c r="E38" s="164" t="s">
        <v>639</v>
      </c>
    </row>
    <row r="39" spans="1:5" ht="30" x14ac:dyDescent="0.25">
      <c r="A39" s="162">
        <v>1</v>
      </c>
      <c r="B39" s="30">
        <v>8</v>
      </c>
      <c r="C39" s="26">
        <v>3</v>
      </c>
      <c r="D39" s="27" t="s">
        <v>640</v>
      </c>
      <c r="E39" s="164" t="s">
        <v>641</v>
      </c>
    </row>
    <row r="40" spans="1:5" ht="30" x14ac:dyDescent="0.25">
      <c r="A40" s="162">
        <v>1</v>
      </c>
      <c r="B40" s="30">
        <v>8</v>
      </c>
      <c r="C40" s="26">
        <v>4</v>
      </c>
      <c r="D40" s="27" t="s">
        <v>642</v>
      </c>
      <c r="E40" s="164" t="s">
        <v>643</v>
      </c>
    </row>
    <row r="41" spans="1:5" x14ac:dyDescent="0.25">
      <c r="A41" s="162">
        <v>1</v>
      </c>
      <c r="B41" s="30">
        <v>8</v>
      </c>
      <c r="C41" s="26">
        <v>5</v>
      </c>
      <c r="D41" s="27" t="s">
        <v>120</v>
      </c>
      <c r="E41" s="164" t="s">
        <v>644</v>
      </c>
    </row>
    <row r="42" spans="1:5" ht="45" x14ac:dyDescent="0.25">
      <c r="A42" s="162">
        <v>2</v>
      </c>
      <c r="B42" s="30">
        <v>0</v>
      </c>
      <c r="C42" s="26">
        <v>0</v>
      </c>
      <c r="D42" s="28" t="s">
        <v>645</v>
      </c>
      <c r="E42" s="163" t="s">
        <v>646</v>
      </c>
    </row>
    <row r="43" spans="1:5" ht="75" x14ac:dyDescent="0.25">
      <c r="A43" s="162">
        <v>2</v>
      </c>
      <c r="B43" s="30">
        <v>2</v>
      </c>
      <c r="C43" s="26">
        <v>6</v>
      </c>
      <c r="D43" s="27" t="s">
        <v>647</v>
      </c>
      <c r="E43" s="164" t="s">
        <v>648</v>
      </c>
    </row>
    <row r="44" spans="1:5" ht="45" x14ac:dyDescent="0.25">
      <c r="A44" s="162">
        <v>2</v>
      </c>
      <c r="B44" s="30">
        <v>2</v>
      </c>
      <c r="C44" s="26">
        <v>7</v>
      </c>
      <c r="D44" s="27" t="s">
        <v>649</v>
      </c>
      <c r="E44" s="164" t="s">
        <v>650</v>
      </c>
    </row>
    <row r="45" spans="1:5" ht="75" x14ac:dyDescent="0.25">
      <c r="A45" s="162">
        <v>2</v>
      </c>
      <c r="B45" s="30">
        <v>3</v>
      </c>
      <c r="C45" s="26">
        <v>0</v>
      </c>
      <c r="D45" s="27" t="s">
        <v>651</v>
      </c>
      <c r="E45" s="164" t="s">
        <v>652</v>
      </c>
    </row>
    <row r="46" spans="1:5" ht="45" x14ac:dyDescent="0.25">
      <c r="A46" s="162">
        <v>2</v>
      </c>
      <c r="B46" s="30">
        <v>3</v>
      </c>
      <c r="C46" s="26">
        <v>1</v>
      </c>
      <c r="D46" s="27" t="s">
        <v>653</v>
      </c>
      <c r="E46" s="164" t="s">
        <v>654</v>
      </c>
    </row>
    <row r="47" spans="1:5" ht="30" x14ac:dyDescent="0.25">
      <c r="A47" s="162">
        <v>2</v>
      </c>
      <c r="B47" s="30">
        <v>3</v>
      </c>
      <c r="C47" s="26">
        <v>2</v>
      </c>
      <c r="D47" s="27" t="s">
        <v>655</v>
      </c>
      <c r="E47" s="164" t="s">
        <v>656</v>
      </c>
    </row>
    <row r="48" spans="1:5" ht="30" x14ac:dyDescent="0.25">
      <c r="A48" s="162">
        <v>2</v>
      </c>
      <c r="B48" s="30">
        <v>3</v>
      </c>
      <c r="C48" s="26">
        <v>3</v>
      </c>
      <c r="D48" s="27" t="s">
        <v>657</v>
      </c>
      <c r="E48" s="164" t="s">
        <v>658</v>
      </c>
    </row>
    <row r="49" spans="1:5" ht="60" x14ac:dyDescent="0.25">
      <c r="A49" s="162">
        <v>2</v>
      </c>
      <c r="B49" s="30">
        <v>3</v>
      </c>
      <c r="C49" s="26">
        <v>4</v>
      </c>
      <c r="D49" s="27" t="s">
        <v>659</v>
      </c>
      <c r="E49" s="164" t="s">
        <v>660</v>
      </c>
    </row>
    <row r="50" spans="1:5" ht="45" x14ac:dyDescent="0.25">
      <c r="A50" s="162">
        <v>2</v>
      </c>
      <c r="B50" s="30">
        <v>3</v>
      </c>
      <c r="C50" s="26">
        <v>5</v>
      </c>
      <c r="D50" s="27" t="s">
        <v>661</v>
      </c>
      <c r="E50" s="164" t="s">
        <v>662</v>
      </c>
    </row>
    <row r="51" spans="1:5" ht="36.75" customHeight="1" x14ac:dyDescent="0.25">
      <c r="A51" s="162">
        <v>2</v>
      </c>
      <c r="B51" s="30">
        <v>4</v>
      </c>
      <c r="C51" s="26">
        <v>0</v>
      </c>
      <c r="D51" s="27" t="s">
        <v>663</v>
      </c>
      <c r="E51" s="164" t="s">
        <v>664</v>
      </c>
    </row>
    <row r="52" spans="1:5" ht="75" hidden="1" x14ac:dyDescent="0.25">
      <c r="A52" s="162">
        <v>2</v>
      </c>
      <c r="B52" s="30">
        <v>4</v>
      </c>
      <c r="C52" s="26">
        <v>1</v>
      </c>
      <c r="D52" s="27" t="s">
        <v>665</v>
      </c>
      <c r="E52" s="164" t="s">
        <v>666</v>
      </c>
    </row>
    <row r="53" spans="1:5" ht="60" hidden="1" x14ac:dyDescent="0.25">
      <c r="A53" s="162">
        <v>2</v>
      </c>
      <c r="B53" s="30">
        <v>4</v>
      </c>
      <c r="C53" s="26">
        <v>2</v>
      </c>
      <c r="D53" s="27" t="s">
        <v>667</v>
      </c>
      <c r="E53" s="164" t="s">
        <v>668</v>
      </c>
    </row>
    <row r="54" spans="1:5" ht="30" hidden="1" x14ac:dyDescent="0.25">
      <c r="A54" s="162">
        <v>2</v>
      </c>
      <c r="B54" s="30">
        <v>4</v>
      </c>
      <c r="C54" s="26">
        <v>3</v>
      </c>
      <c r="D54" s="27" t="s">
        <v>669</v>
      </c>
      <c r="E54" s="164" t="s">
        <v>670</v>
      </c>
    </row>
    <row r="55" spans="1:5" ht="30" hidden="1" x14ac:dyDescent="0.25">
      <c r="A55" s="162">
        <v>2</v>
      </c>
      <c r="B55" s="30">
        <v>4</v>
      </c>
      <c r="C55" s="26">
        <v>4</v>
      </c>
      <c r="D55" s="27" t="s">
        <v>671</v>
      </c>
      <c r="E55" s="164" t="s">
        <v>672</v>
      </c>
    </row>
    <row r="56" spans="1:5" ht="45" x14ac:dyDescent="0.25">
      <c r="A56" s="162">
        <v>2</v>
      </c>
      <c r="B56" s="30">
        <v>5</v>
      </c>
      <c r="C56" s="26">
        <v>0</v>
      </c>
      <c r="D56" s="27" t="s">
        <v>673</v>
      </c>
      <c r="E56" s="164" t="s">
        <v>674</v>
      </c>
    </row>
    <row r="57" spans="1:5" ht="30" x14ac:dyDescent="0.25">
      <c r="A57" s="162">
        <v>2</v>
      </c>
      <c r="B57" s="30">
        <v>5</v>
      </c>
      <c r="C57" s="26">
        <v>1</v>
      </c>
      <c r="D57" s="27" t="s">
        <v>675</v>
      </c>
      <c r="E57" s="164" t="s">
        <v>676</v>
      </c>
    </row>
    <row r="58" spans="1:5" ht="30" hidden="1" x14ac:dyDescent="0.25">
      <c r="A58" s="162">
        <v>2</v>
      </c>
      <c r="B58" s="30">
        <v>5</v>
      </c>
      <c r="C58" s="26">
        <v>2</v>
      </c>
      <c r="D58" s="27" t="s">
        <v>677</v>
      </c>
      <c r="E58" s="164" t="s">
        <v>678</v>
      </c>
    </row>
    <row r="59" spans="1:5" ht="30" hidden="1" x14ac:dyDescent="0.25">
      <c r="A59" s="162">
        <v>2</v>
      </c>
      <c r="B59" s="30">
        <v>5</v>
      </c>
      <c r="C59" s="26">
        <v>3</v>
      </c>
      <c r="D59" s="27" t="s">
        <v>679</v>
      </c>
      <c r="E59" s="164" t="s">
        <v>680</v>
      </c>
    </row>
    <row r="60" spans="1:5" ht="30" hidden="1" x14ac:dyDescent="0.25">
      <c r="A60" s="162">
        <v>2</v>
      </c>
      <c r="B60" s="30">
        <v>5</v>
      </c>
      <c r="C60" s="26">
        <v>4</v>
      </c>
      <c r="D60" s="27" t="s">
        <v>681</v>
      </c>
      <c r="E60" s="164" t="s">
        <v>682</v>
      </c>
    </row>
    <row r="61" spans="1:5" ht="45" hidden="1" x14ac:dyDescent="0.25">
      <c r="A61" s="162">
        <v>2</v>
      </c>
      <c r="B61" s="30">
        <v>5</v>
      </c>
      <c r="C61" s="26">
        <v>5</v>
      </c>
      <c r="D61" s="27" t="s">
        <v>683</v>
      </c>
      <c r="E61" s="164" t="s">
        <v>684</v>
      </c>
    </row>
    <row r="62" spans="1:5" ht="90" x14ac:dyDescent="0.25">
      <c r="A62" s="162">
        <v>2</v>
      </c>
      <c r="B62" s="30">
        <v>5</v>
      </c>
      <c r="C62" s="26">
        <v>6</v>
      </c>
      <c r="D62" s="27" t="s">
        <v>685</v>
      </c>
      <c r="E62" s="164" t="s">
        <v>686</v>
      </c>
    </row>
    <row r="63" spans="1:5" ht="75" x14ac:dyDescent="0.25">
      <c r="A63" s="162">
        <v>2</v>
      </c>
      <c r="B63" s="30">
        <v>6</v>
      </c>
      <c r="C63" s="26">
        <v>0</v>
      </c>
      <c r="D63" s="27" t="s">
        <v>687</v>
      </c>
      <c r="E63" s="164" t="s">
        <v>688</v>
      </c>
    </row>
    <row r="64" spans="1:5" ht="30" hidden="1" x14ac:dyDescent="0.25">
      <c r="A64" s="162">
        <v>2</v>
      </c>
      <c r="B64" s="30">
        <v>6</v>
      </c>
      <c r="C64" s="26">
        <v>1</v>
      </c>
      <c r="D64" s="27" t="s">
        <v>689</v>
      </c>
      <c r="E64" s="164" t="s">
        <v>690</v>
      </c>
    </row>
    <row r="65" spans="1:5" ht="30" hidden="1" x14ac:dyDescent="0.25">
      <c r="A65" s="162">
        <v>2</v>
      </c>
      <c r="B65" s="30">
        <v>6</v>
      </c>
      <c r="C65" s="26">
        <v>2</v>
      </c>
      <c r="D65" s="27" t="s">
        <v>691</v>
      </c>
      <c r="E65" s="164" t="s">
        <v>692</v>
      </c>
    </row>
    <row r="66" spans="1:5" ht="75" hidden="1" x14ac:dyDescent="0.25">
      <c r="A66" s="162">
        <v>2</v>
      </c>
      <c r="B66" s="30">
        <v>6</v>
      </c>
      <c r="C66" s="26">
        <v>3</v>
      </c>
      <c r="D66" s="27" t="s">
        <v>693</v>
      </c>
      <c r="E66" s="164" t="s">
        <v>694</v>
      </c>
    </row>
    <row r="67" spans="1:5" ht="45" hidden="1" x14ac:dyDescent="0.25">
      <c r="A67" s="162">
        <v>2</v>
      </c>
      <c r="B67" s="30">
        <v>6</v>
      </c>
      <c r="C67" s="26">
        <v>4</v>
      </c>
      <c r="D67" s="27" t="s">
        <v>695</v>
      </c>
      <c r="E67" s="164" t="s">
        <v>696</v>
      </c>
    </row>
    <row r="68" spans="1:5" ht="30" x14ac:dyDescent="0.25">
      <c r="A68" s="162">
        <v>2</v>
      </c>
      <c r="B68" s="30">
        <v>6</v>
      </c>
      <c r="C68" s="26">
        <v>5</v>
      </c>
      <c r="D68" s="27" t="s">
        <v>697</v>
      </c>
      <c r="E68" s="164" t="s">
        <v>698</v>
      </c>
    </row>
    <row r="69" spans="1:5" ht="75" x14ac:dyDescent="0.25">
      <c r="A69" s="162">
        <v>2</v>
      </c>
      <c r="B69" s="30">
        <v>6</v>
      </c>
      <c r="C69" s="26">
        <v>6</v>
      </c>
      <c r="D69" s="27" t="s">
        <v>699</v>
      </c>
      <c r="E69" s="164" t="s">
        <v>700</v>
      </c>
    </row>
    <row r="70" spans="1:5" x14ac:dyDescent="0.25">
      <c r="A70" s="162">
        <v>2</v>
      </c>
      <c r="B70" s="30">
        <v>6</v>
      </c>
      <c r="C70" s="26">
        <v>7</v>
      </c>
      <c r="D70" s="27" t="s">
        <v>701</v>
      </c>
      <c r="E70" s="164" t="s">
        <v>702</v>
      </c>
    </row>
    <row r="71" spans="1:5" ht="45" x14ac:dyDescent="0.25">
      <c r="A71" s="162">
        <v>2</v>
      </c>
      <c r="B71" s="30">
        <v>6</v>
      </c>
      <c r="C71" s="26">
        <v>8</v>
      </c>
      <c r="D71" s="27" t="s">
        <v>703</v>
      </c>
      <c r="E71" s="164" t="s">
        <v>704</v>
      </c>
    </row>
    <row r="72" spans="1:5" ht="75" x14ac:dyDescent="0.25">
      <c r="A72" s="162">
        <v>2</v>
      </c>
      <c r="B72" s="30">
        <v>6</v>
      </c>
      <c r="C72" s="26">
        <v>9</v>
      </c>
      <c r="D72" s="27" t="s">
        <v>705</v>
      </c>
      <c r="E72" s="164" t="s">
        <v>706</v>
      </c>
    </row>
    <row r="73" spans="1:5" x14ac:dyDescent="0.25">
      <c r="A73" s="162">
        <v>2</v>
      </c>
      <c r="B73" s="30">
        <v>7</v>
      </c>
      <c r="C73" s="26">
        <v>0</v>
      </c>
      <c r="D73" s="27" t="s">
        <v>707</v>
      </c>
      <c r="E73" s="164" t="s">
        <v>708</v>
      </c>
    </row>
    <row r="74" spans="1:5" x14ac:dyDescent="0.25">
      <c r="A74" s="167">
        <v>2</v>
      </c>
      <c r="B74" s="168">
        <v>7</v>
      </c>
      <c r="C74" s="169">
        <v>1</v>
      </c>
      <c r="D74" s="170" t="s">
        <v>709</v>
      </c>
      <c r="E74" s="171" t="s">
        <v>710</v>
      </c>
    </row>
    <row r="75" spans="1:5" ht="45" hidden="1" x14ac:dyDescent="0.25">
      <c r="A75" s="33">
        <v>3</v>
      </c>
      <c r="B75" s="33">
        <v>0</v>
      </c>
      <c r="C75" s="34">
        <v>0</v>
      </c>
      <c r="D75" s="36" t="s">
        <v>711</v>
      </c>
      <c r="E75" s="31" t="s">
        <v>712</v>
      </c>
    </row>
    <row r="76" spans="1:5" ht="105" hidden="1" x14ac:dyDescent="0.25">
      <c r="A76" s="33">
        <v>3</v>
      </c>
      <c r="B76" s="33">
        <v>1</v>
      </c>
      <c r="C76" s="34">
        <v>0</v>
      </c>
      <c r="D76" s="35" t="s">
        <v>713</v>
      </c>
      <c r="E76" s="32" t="s">
        <v>714</v>
      </c>
    </row>
    <row r="77" spans="1:5" ht="75" hidden="1" x14ac:dyDescent="0.25">
      <c r="A77" s="33">
        <v>3</v>
      </c>
      <c r="B77" s="33">
        <v>1</v>
      </c>
      <c r="C77" s="34">
        <v>1</v>
      </c>
      <c r="D77" s="35" t="s">
        <v>715</v>
      </c>
      <c r="E77" s="32" t="s">
        <v>716</v>
      </c>
    </row>
    <row r="78" spans="1:5" ht="90" hidden="1" x14ac:dyDescent="0.25">
      <c r="A78" s="33">
        <v>3</v>
      </c>
      <c r="B78" s="33">
        <v>1</v>
      </c>
      <c r="C78" s="34">
        <v>2</v>
      </c>
      <c r="D78" s="35" t="s">
        <v>717</v>
      </c>
      <c r="E78" s="32" t="s">
        <v>718</v>
      </c>
    </row>
    <row r="79" spans="1:5" ht="30" hidden="1" x14ac:dyDescent="0.25">
      <c r="A79" s="33">
        <v>3</v>
      </c>
      <c r="B79" s="33">
        <v>2</v>
      </c>
      <c r="C79" s="34">
        <v>0</v>
      </c>
      <c r="D79" s="35" t="s">
        <v>719</v>
      </c>
      <c r="E79" s="32" t="s">
        <v>720</v>
      </c>
    </row>
    <row r="80" spans="1:5" ht="45" hidden="1" x14ac:dyDescent="0.25">
      <c r="A80" s="33">
        <v>3</v>
      </c>
      <c r="B80" s="33">
        <v>2</v>
      </c>
      <c r="C80" s="34">
        <v>1</v>
      </c>
      <c r="D80" s="35" t="s">
        <v>721</v>
      </c>
      <c r="E80" s="32" t="s">
        <v>722</v>
      </c>
    </row>
    <row r="81" spans="1:5" ht="60" hidden="1" x14ac:dyDescent="0.25">
      <c r="A81" s="33">
        <v>3</v>
      </c>
      <c r="B81" s="33">
        <v>2</v>
      </c>
      <c r="C81" s="34">
        <v>2</v>
      </c>
      <c r="D81" s="35" t="s">
        <v>723</v>
      </c>
      <c r="E81" s="32" t="s">
        <v>724</v>
      </c>
    </row>
    <row r="82" spans="1:5" ht="75" hidden="1" x14ac:dyDescent="0.25">
      <c r="A82" s="33">
        <v>3</v>
      </c>
      <c r="B82" s="33">
        <v>2</v>
      </c>
      <c r="C82" s="34">
        <v>3</v>
      </c>
      <c r="D82" s="35" t="s">
        <v>725</v>
      </c>
      <c r="E82" s="32" t="s">
        <v>726</v>
      </c>
    </row>
    <row r="83" spans="1:5" ht="30" hidden="1" x14ac:dyDescent="0.25">
      <c r="A83" s="33">
        <v>3</v>
      </c>
      <c r="B83" s="33">
        <v>2</v>
      </c>
      <c r="C83" s="34">
        <v>4</v>
      </c>
      <c r="D83" s="35" t="s">
        <v>727</v>
      </c>
      <c r="E83" s="32" t="s">
        <v>728</v>
      </c>
    </row>
    <row r="84" spans="1:5" hidden="1" x14ac:dyDescent="0.25">
      <c r="A84" s="33">
        <v>3</v>
      </c>
      <c r="B84" s="33">
        <v>2</v>
      </c>
      <c r="C84" s="34">
        <v>5</v>
      </c>
      <c r="D84" s="35" t="s">
        <v>729</v>
      </c>
      <c r="E84" s="32" t="s">
        <v>730</v>
      </c>
    </row>
    <row r="85" spans="1:5" ht="25.5" hidden="1" x14ac:dyDescent="0.25">
      <c r="A85" s="33">
        <v>3</v>
      </c>
      <c r="B85" s="33">
        <v>2</v>
      </c>
      <c r="C85" s="34">
        <v>6</v>
      </c>
      <c r="D85" s="35" t="s">
        <v>731</v>
      </c>
      <c r="E85" s="32" t="s">
        <v>732</v>
      </c>
    </row>
    <row r="86" spans="1:5" ht="45" hidden="1" x14ac:dyDescent="0.25">
      <c r="A86" s="33">
        <v>3</v>
      </c>
      <c r="B86" s="33">
        <v>3</v>
      </c>
      <c r="C86" s="34">
        <v>0</v>
      </c>
      <c r="D86" s="35" t="s">
        <v>733</v>
      </c>
      <c r="E86" s="32" t="s">
        <v>734</v>
      </c>
    </row>
    <row r="87" spans="1:5" ht="90" hidden="1" x14ac:dyDescent="0.25">
      <c r="A87" s="33">
        <v>3</v>
      </c>
      <c r="B87" s="33">
        <v>3</v>
      </c>
      <c r="C87" s="34">
        <v>1</v>
      </c>
      <c r="D87" s="35" t="s">
        <v>735</v>
      </c>
      <c r="E87" s="32" t="s">
        <v>736</v>
      </c>
    </row>
    <row r="88" spans="1:5" ht="60" hidden="1" x14ac:dyDescent="0.25">
      <c r="A88" s="33">
        <v>3</v>
      </c>
      <c r="B88" s="33">
        <v>3</v>
      </c>
      <c r="C88" s="34">
        <v>2</v>
      </c>
      <c r="D88" s="35" t="s">
        <v>737</v>
      </c>
      <c r="E88" s="32" t="s">
        <v>738</v>
      </c>
    </row>
    <row r="89" spans="1:5" ht="75" hidden="1" x14ac:dyDescent="0.25">
      <c r="A89" s="33">
        <v>3</v>
      </c>
      <c r="B89" s="33">
        <v>3</v>
      </c>
      <c r="C89" s="34">
        <v>3</v>
      </c>
      <c r="D89" s="35" t="s">
        <v>739</v>
      </c>
      <c r="E89" s="32" t="s">
        <v>740</v>
      </c>
    </row>
    <row r="90" spans="1:5" ht="45" hidden="1" x14ac:dyDescent="0.25">
      <c r="A90" s="33">
        <v>3</v>
      </c>
      <c r="B90" s="33">
        <v>3</v>
      </c>
      <c r="C90" s="34">
        <v>4</v>
      </c>
      <c r="D90" s="35" t="s">
        <v>741</v>
      </c>
      <c r="E90" s="32" t="s">
        <v>742</v>
      </c>
    </row>
    <row r="91" spans="1:5" ht="45" hidden="1" x14ac:dyDescent="0.25">
      <c r="A91" s="33">
        <v>3</v>
      </c>
      <c r="B91" s="33">
        <v>3</v>
      </c>
      <c r="C91" s="34">
        <v>5</v>
      </c>
      <c r="D91" s="35" t="s">
        <v>743</v>
      </c>
      <c r="E91" s="32" t="s">
        <v>744</v>
      </c>
    </row>
    <row r="92" spans="1:5" ht="60" hidden="1" x14ac:dyDescent="0.25">
      <c r="A92" s="33">
        <v>3</v>
      </c>
      <c r="B92" s="33">
        <v>3</v>
      </c>
      <c r="C92" s="34">
        <v>6</v>
      </c>
      <c r="D92" s="35" t="s">
        <v>745</v>
      </c>
      <c r="E92" s="32" t="s">
        <v>746</v>
      </c>
    </row>
    <row r="93" spans="1:5" ht="60" hidden="1" x14ac:dyDescent="0.25">
      <c r="A93" s="33">
        <v>3</v>
      </c>
      <c r="B93" s="33">
        <v>4</v>
      </c>
      <c r="C93" s="34">
        <v>0</v>
      </c>
      <c r="D93" s="35" t="s">
        <v>747</v>
      </c>
      <c r="E93" s="32" t="s">
        <v>748</v>
      </c>
    </row>
    <row r="94" spans="1:5" ht="60" hidden="1" x14ac:dyDescent="0.25">
      <c r="A94" s="33">
        <v>3</v>
      </c>
      <c r="B94" s="33">
        <v>4</v>
      </c>
      <c r="C94" s="34">
        <v>1</v>
      </c>
      <c r="D94" s="35" t="s">
        <v>749</v>
      </c>
      <c r="E94" s="32" t="s">
        <v>750</v>
      </c>
    </row>
    <row r="95" spans="1:5" ht="45" hidden="1" x14ac:dyDescent="0.25">
      <c r="A95" s="33">
        <v>3</v>
      </c>
      <c r="B95" s="33">
        <v>4</v>
      </c>
      <c r="C95" s="34">
        <v>2</v>
      </c>
      <c r="D95" s="35" t="s">
        <v>751</v>
      </c>
      <c r="E95" s="32" t="s">
        <v>752</v>
      </c>
    </row>
    <row r="96" spans="1:5" ht="30" hidden="1" x14ac:dyDescent="0.25">
      <c r="A96" s="33">
        <v>3</v>
      </c>
      <c r="B96" s="33">
        <v>4</v>
      </c>
      <c r="C96" s="34">
        <v>3</v>
      </c>
      <c r="D96" s="35" t="s">
        <v>753</v>
      </c>
      <c r="E96" s="32" t="s">
        <v>754</v>
      </c>
    </row>
    <row r="97" spans="1:5" ht="45" hidden="1" x14ac:dyDescent="0.25">
      <c r="A97" s="33">
        <v>3</v>
      </c>
      <c r="B97" s="33">
        <v>5</v>
      </c>
      <c r="C97" s="34">
        <v>0</v>
      </c>
      <c r="D97" s="35" t="s">
        <v>755</v>
      </c>
      <c r="E97" s="32" t="s">
        <v>756</v>
      </c>
    </row>
    <row r="98" spans="1:5" ht="75" hidden="1" x14ac:dyDescent="0.25">
      <c r="A98" s="33">
        <v>3</v>
      </c>
      <c r="B98" s="33">
        <v>5</v>
      </c>
      <c r="C98" s="34">
        <v>1</v>
      </c>
      <c r="D98" s="35" t="s">
        <v>757</v>
      </c>
      <c r="E98" s="32" t="s">
        <v>758</v>
      </c>
    </row>
    <row r="99" spans="1:5" ht="60" hidden="1" x14ac:dyDescent="0.25">
      <c r="A99" s="33">
        <v>3</v>
      </c>
      <c r="B99" s="33">
        <v>5</v>
      </c>
      <c r="C99" s="34">
        <v>2</v>
      </c>
      <c r="D99" s="35" t="s">
        <v>759</v>
      </c>
      <c r="E99" s="32" t="s">
        <v>760</v>
      </c>
    </row>
    <row r="100" spans="1:5" ht="60" hidden="1" x14ac:dyDescent="0.25">
      <c r="A100" s="33">
        <v>3</v>
      </c>
      <c r="B100" s="33">
        <v>5</v>
      </c>
      <c r="C100" s="34">
        <v>3</v>
      </c>
      <c r="D100" s="35" t="s">
        <v>761</v>
      </c>
      <c r="E100" s="32" t="s">
        <v>762</v>
      </c>
    </row>
    <row r="101" spans="1:5" ht="60" hidden="1" x14ac:dyDescent="0.25">
      <c r="A101" s="33">
        <v>3</v>
      </c>
      <c r="B101" s="33">
        <v>5</v>
      </c>
      <c r="C101" s="34">
        <v>4</v>
      </c>
      <c r="D101" s="35" t="s">
        <v>763</v>
      </c>
      <c r="E101" s="32" t="s">
        <v>764</v>
      </c>
    </row>
    <row r="102" spans="1:5" ht="60" hidden="1" x14ac:dyDescent="0.25">
      <c r="A102" s="33">
        <v>3</v>
      </c>
      <c r="B102" s="33">
        <v>5</v>
      </c>
      <c r="C102" s="34">
        <v>5</v>
      </c>
      <c r="D102" s="35" t="s">
        <v>765</v>
      </c>
      <c r="E102" s="32" t="s">
        <v>766</v>
      </c>
    </row>
    <row r="103" spans="1:5" ht="25.5" hidden="1" x14ac:dyDescent="0.25">
      <c r="A103" s="33">
        <v>3</v>
      </c>
      <c r="B103" s="33">
        <v>5</v>
      </c>
      <c r="C103" s="34">
        <v>6</v>
      </c>
      <c r="D103" s="35" t="s">
        <v>767</v>
      </c>
      <c r="E103" s="32" t="s">
        <v>768</v>
      </c>
    </row>
    <row r="104" spans="1:5" ht="45" hidden="1" x14ac:dyDescent="0.25">
      <c r="A104" s="33">
        <v>3</v>
      </c>
      <c r="B104" s="33">
        <v>6</v>
      </c>
      <c r="C104" s="34">
        <v>0</v>
      </c>
      <c r="D104" s="35" t="s">
        <v>769</v>
      </c>
      <c r="E104" s="32" t="s">
        <v>770</v>
      </c>
    </row>
    <row r="105" spans="1:5" ht="45" hidden="1" x14ac:dyDescent="0.25">
      <c r="A105" s="33">
        <v>3</v>
      </c>
      <c r="B105" s="33">
        <v>6</v>
      </c>
      <c r="C105" s="34">
        <v>1</v>
      </c>
      <c r="D105" s="35" t="s">
        <v>771</v>
      </c>
      <c r="E105" s="32" t="s">
        <v>772</v>
      </c>
    </row>
    <row r="106" spans="1:5" ht="45" hidden="1" x14ac:dyDescent="0.25">
      <c r="A106" s="33">
        <v>3</v>
      </c>
      <c r="B106" s="33">
        <v>7</v>
      </c>
      <c r="C106" s="34">
        <v>0</v>
      </c>
      <c r="D106" s="35" t="s">
        <v>773</v>
      </c>
      <c r="E106" s="32" t="s">
        <v>774</v>
      </c>
    </row>
    <row r="107" spans="1:5" ht="30" hidden="1" x14ac:dyDescent="0.25">
      <c r="A107" s="33">
        <v>3</v>
      </c>
      <c r="B107" s="33">
        <v>7</v>
      </c>
      <c r="C107" s="34">
        <v>1</v>
      </c>
      <c r="D107" s="35" t="s">
        <v>775</v>
      </c>
      <c r="E107" s="32" t="s">
        <v>776</v>
      </c>
    </row>
    <row r="108" spans="1:5" ht="45" hidden="1" x14ac:dyDescent="0.25">
      <c r="A108" s="33">
        <v>3</v>
      </c>
      <c r="B108" s="33">
        <v>7</v>
      </c>
      <c r="C108" s="34">
        <v>2</v>
      </c>
      <c r="D108" s="35" t="s">
        <v>777</v>
      </c>
      <c r="E108" s="32" t="s">
        <v>778</v>
      </c>
    </row>
    <row r="109" spans="1:5" ht="30" hidden="1" x14ac:dyDescent="0.25">
      <c r="A109" s="33">
        <v>3</v>
      </c>
      <c r="B109" s="33">
        <v>8</v>
      </c>
      <c r="C109" s="34">
        <v>0</v>
      </c>
      <c r="D109" s="35" t="s">
        <v>779</v>
      </c>
      <c r="E109" s="32" t="s">
        <v>780</v>
      </c>
    </row>
    <row r="110" spans="1:5" ht="60" hidden="1" x14ac:dyDescent="0.25">
      <c r="A110" s="33">
        <v>3</v>
      </c>
      <c r="B110" s="33">
        <v>8</v>
      </c>
      <c r="C110" s="34">
        <v>1</v>
      </c>
      <c r="D110" s="35" t="s">
        <v>781</v>
      </c>
      <c r="E110" s="32" t="s">
        <v>782</v>
      </c>
    </row>
    <row r="111" spans="1:5" ht="75" hidden="1" x14ac:dyDescent="0.25">
      <c r="A111" s="33">
        <v>3</v>
      </c>
      <c r="B111" s="33">
        <v>8</v>
      </c>
      <c r="C111" s="34">
        <v>2</v>
      </c>
      <c r="D111" s="35" t="s">
        <v>783</v>
      </c>
      <c r="E111" s="32" t="s">
        <v>784</v>
      </c>
    </row>
    <row r="112" spans="1:5" ht="45" hidden="1" x14ac:dyDescent="0.25">
      <c r="A112" s="33">
        <v>3</v>
      </c>
      <c r="B112" s="33">
        <v>8</v>
      </c>
      <c r="C112" s="34">
        <v>3</v>
      </c>
      <c r="D112" s="35" t="s">
        <v>785</v>
      </c>
      <c r="E112" s="32" t="s">
        <v>786</v>
      </c>
    </row>
    <row r="113" spans="1:5" ht="45" hidden="1" x14ac:dyDescent="0.25">
      <c r="A113" s="33">
        <v>3</v>
      </c>
      <c r="B113" s="33">
        <v>8</v>
      </c>
      <c r="C113" s="34">
        <v>4</v>
      </c>
      <c r="D113" s="35" t="s">
        <v>787</v>
      </c>
      <c r="E113" s="32" t="s">
        <v>788</v>
      </c>
    </row>
    <row r="114" spans="1:5" ht="30" hidden="1" x14ac:dyDescent="0.25">
      <c r="A114" s="33">
        <v>3</v>
      </c>
      <c r="B114" s="33">
        <v>9</v>
      </c>
      <c r="C114" s="34">
        <v>0</v>
      </c>
      <c r="D114" s="35" t="s">
        <v>789</v>
      </c>
      <c r="E114" s="32" t="s">
        <v>790</v>
      </c>
    </row>
    <row r="115" spans="1:5" ht="105" hidden="1" x14ac:dyDescent="0.25">
      <c r="A115" s="33">
        <v>3</v>
      </c>
      <c r="B115" s="33">
        <v>9</v>
      </c>
      <c r="C115" s="34">
        <v>1</v>
      </c>
      <c r="D115" s="35" t="s">
        <v>791</v>
      </c>
      <c r="E115" s="32" t="s">
        <v>792</v>
      </c>
    </row>
    <row r="116" spans="1:5" hidden="1" x14ac:dyDescent="0.25">
      <c r="A116" s="33">
        <v>3</v>
      </c>
      <c r="B116" s="33">
        <v>9</v>
      </c>
      <c r="C116" s="34">
        <v>2</v>
      </c>
      <c r="D116" s="35" t="s">
        <v>793</v>
      </c>
      <c r="E116" s="32" t="s">
        <v>794</v>
      </c>
    </row>
    <row r="117" spans="1:5" hidden="1" x14ac:dyDescent="0.25">
      <c r="A117" s="33">
        <v>3</v>
      </c>
      <c r="B117" s="33">
        <v>9</v>
      </c>
      <c r="C117" s="34">
        <v>3</v>
      </c>
      <c r="D117" s="35" t="s">
        <v>795</v>
      </c>
      <c r="E117" s="32" t="s">
        <v>796</v>
      </c>
    </row>
    <row r="118" spans="1:5" ht="45" hidden="1" x14ac:dyDescent="0.25">
      <c r="A118" s="33">
        <v>4</v>
      </c>
      <c r="B118" s="33">
        <v>0</v>
      </c>
      <c r="C118" s="34">
        <v>0</v>
      </c>
      <c r="D118" s="36" t="s">
        <v>797</v>
      </c>
      <c r="E118" s="31" t="s">
        <v>798</v>
      </c>
    </row>
    <row r="119" spans="1:5" ht="45" hidden="1" x14ac:dyDescent="0.25">
      <c r="A119" s="33">
        <v>4</v>
      </c>
      <c r="B119" s="33">
        <v>1</v>
      </c>
      <c r="C119" s="34">
        <v>0</v>
      </c>
      <c r="D119" s="35" t="s">
        <v>799</v>
      </c>
      <c r="E119" s="32" t="s">
        <v>800</v>
      </c>
    </row>
    <row r="120" spans="1:5" ht="30" hidden="1" x14ac:dyDescent="0.25">
      <c r="A120" s="33">
        <v>4</v>
      </c>
      <c r="B120" s="33">
        <v>1</v>
      </c>
      <c r="C120" s="34">
        <v>1</v>
      </c>
      <c r="D120" s="35" t="s">
        <v>801</v>
      </c>
      <c r="E120" s="32" t="s">
        <v>802</v>
      </c>
    </row>
    <row r="121" spans="1:5" hidden="1" x14ac:dyDescent="0.25">
      <c r="A121" s="33">
        <v>4</v>
      </c>
      <c r="B121" s="33">
        <v>1</v>
      </c>
      <c r="C121" s="34">
        <v>2</v>
      </c>
      <c r="D121" s="35" t="s">
        <v>803</v>
      </c>
      <c r="E121" s="32" t="s">
        <v>804</v>
      </c>
    </row>
    <row r="122" spans="1:5" ht="63.75" hidden="1" x14ac:dyDescent="0.25">
      <c r="A122" s="33">
        <v>4</v>
      </c>
      <c r="B122" s="33">
        <v>2</v>
      </c>
      <c r="C122" s="34">
        <v>0</v>
      </c>
      <c r="D122" s="35" t="s">
        <v>805</v>
      </c>
      <c r="E122" s="32" t="s">
        <v>806</v>
      </c>
    </row>
    <row r="123" spans="1:5" ht="25.5" hidden="1" x14ac:dyDescent="0.25">
      <c r="A123" s="33">
        <v>4</v>
      </c>
      <c r="B123" s="33">
        <v>2</v>
      </c>
      <c r="C123" s="34">
        <v>1</v>
      </c>
      <c r="D123" s="35" t="s">
        <v>807</v>
      </c>
      <c r="E123" s="32" t="s">
        <v>808</v>
      </c>
    </row>
    <row r="124" spans="1:5" ht="38.25" hidden="1" x14ac:dyDescent="0.25">
      <c r="A124" s="33">
        <v>4</v>
      </c>
      <c r="B124" s="33">
        <v>2</v>
      </c>
      <c r="C124" s="34">
        <v>2</v>
      </c>
      <c r="D124" s="35" t="s">
        <v>809</v>
      </c>
      <c r="E124" s="32" t="s">
        <v>810</v>
      </c>
    </row>
    <row r="125" spans="1:5" ht="45" hidden="1" x14ac:dyDescent="0.25">
      <c r="A125" s="33">
        <v>4</v>
      </c>
      <c r="B125" s="33">
        <v>2</v>
      </c>
      <c r="C125" s="34">
        <v>3</v>
      </c>
      <c r="D125" s="35" t="s">
        <v>811</v>
      </c>
      <c r="E125" s="32" t="s">
        <v>812</v>
      </c>
    </row>
    <row r="126" spans="1:5" ht="30" hidden="1" x14ac:dyDescent="0.25">
      <c r="A126" s="33">
        <v>4</v>
      </c>
      <c r="B126" s="33">
        <v>3</v>
      </c>
      <c r="C126" s="34">
        <v>0</v>
      </c>
      <c r="D126" s="35" t="s">
        <v>813</v>
      </c>
      <c r="E126" s="32" t="s">
        <v>814</v>
      </c>
    </row>
    <row r="127" spans="1:5" ht="30" hidden="1" x14ac:dyDescent="0.25">
      <c r="A127" s="33">
        <v>4</v>
      </c>
      <c r="B127" s="33">
        <v>3</v>
      </c>
      <c r="C127" s="34">
        <v>1</v>
      </c>
      <c r="D127" s="35" t="s">
        <v>815</v>
      </c>
      <c r="E127" s="32" t="s">
        <v>816</v>
      </c>
    </row>
    <row r="128" spans="1:5" hidden="1" x14ac:dyDescent="0.25">
      <c r="A128" s="33">
        <v>4</v>
      </c>
      <c r="B128" s="33">
        <v>3</v>
      </c>
      <c r="C128" s="34">
        <v>2</v>
      </c>
      <c r="D128" s="35" t="s">
        <v>817</v>
      </c>
      <c r="E128" s="32" t="s">
        <v>818</v>
      </c>
    </row>
    <row r="129" spans="1:5" hidden="1" x14ac:dyDescent="0.25">
      <c r="A129" s="33">
        <v>4</v>
      </c>
      <c r="B129" s="33">
        <v>3</v>
      </c>
      <c r="C129" s="34">
        <v>3</v>
      </c>
      <c r="D129" s="35" t="s">
        <v>819</v>
      </c>
      <c r="E129" s="32" t="s">
        <v>820</v>
      </c>
    </row>
    <row r="130" spans="1:5" ht="38.25" hidden="1" x14ac:dyDescent="0.25">
      <c r="A130" s="33">
        <v>4</v>
      </c>
      <c r="B130" s="33">
        <v>3</v>
      </c>
      <c r="C130" s="34">
        <v>4</v>
      </c>
      <c r="D130" s="35" t="s">
        <v>821</v>
      </c>
      <c r="E130" s="32" t="s">
        <v>822</v>
      </c>
    </row>
    <row r="131" spans="1:5" ht="25.5" hidden="1" x14ac:dyDescent="0.25">
      <c r="A131" s="33">
        <v>4</v>
      </c>
      <c r="B131" s="33">
        <v>4</v>
      </c>
      <c r="C131" s="34">
        <v>0</v>
      </c>
      <c r="D131" s="35" t="s">
        <v>823</v>
      </c>
      <c r="E131" s="32" t="s">
        <v>824</v>
      </c>
    </row>
    <row r="132" spans="1:5" ht="25.5" hidden="1" x14ac:dyDescent="0.25">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OEM</cp:lastModifiedBy>
  <cp:lastPrinted>2018-12-28T21:01:06Z</cp:lastPrinted>
  <dcterms:created xsi:type="dcterms:W3CDTF">2013-09-24T17:23:29Z</dcterms:created>
  <dcterms:modified xsi:type="dcterms:W3CDTF">2019-02-01T15:09:22Z</dcterms:modified>
</cp:coreProperties>
</file>